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Основна и доп. компоненти" sheetId="1" r:id="rId1"/>
    <sheet name="Добавки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<sst xmlns="http://schemas.openxmlformats.org/spreadsheetml/2006/main" count="70" uniqueCount="50">
  <si>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 xml:space="preserve">№
</t>
  </si>
  <si>
    <t>5.</t>
  </si>
  <si>
    <t>Общо:</t>
  </si>
  <si>
    <t>Резерв</t>
  </si>
  <si>
    <t>Средства за институция</t>
  </si>
  <si>
    <t>Регионален коефициент 0,12</t>
  </si>
  <si>
    <t>ОУ с. Аврен</t>
  </si>
  <si>
    <t>ОУ с. Горна кула</t>
  </si>
  <si>
    <t>ОУ с. Гулийка</t>
  </si>
  <si>
    <t>НУ мах."Козино"</t>
  </si>
  <si>
    <t>СУ Крумовград</t>
  </si>
  <si>
    <t>ОУ с.Луличка</t>
  </si>
  <si>
    <t>ОУ с. Подрумче</t>
  </si>
  <si>
    <t>ОУ с. Поточница</t>
  </si>
  <si>
    <t>ОУ с. Странджево</t>
  </si>
  <si>
    <t>ОУ с. Токачка</t>
  </si>
  <si>
    <t>Средства за брой паралелки -  6992  лв.</t>
  </si>
  <si>
    <t>Брой ученици</t>
  </si>
  <si>
    <t xml:space="preserve">Средства за брой ученици - 1370 лв. </t>
  </si>
  <si>
    <t>Общо</t>
  </si>
  <si>
    <t xml:space="preserve">                 Разпределение на средствата в дейност 322 "Неспециализирани училища" за 2018 година</t>
  </si>
  <si>
    <t>Наименование 
на училището</t>
  </si>
  <si>
    <t xml:space="preserve">Резерв за непредвидени разходи </t>
  </si>
  <si>
    <t>Брой ученици на самостоятелна форма</t>
  </si>
  <si>
    <t>Средства по стандарт за СФО - 436 лв.</t>
  </si>
  <si>
    <t>Брой ученици на ресурсно подпомагане</t>
  </si>
  <si>
    <t>Средства за ресурсно подпомагане - 359 лв.</t>
  </si>
  <si>
    <t>Брой ученици от 1 до 4 клас</t>
  </si>
  <si>
    <t>Средства за подпомагане храненето 1-4 кл. - 72 лв.</t>
  </si>
  <si>
    <t>Средства за материално база - 25 лв.</t>
  </si>
  <si>
    <t>Брой ученици на комбинирана форма</t>
  </si>
  <si>
    <t>Средства за комбинирана форма - 1 009л</t>
  </si>
  <si>
    <t>Брой групи на целодневна организация на уч.ден 1 до 7 клас</t>
  </si>
  <si>
    <t>Средства за група за ЦОУД - 1486 лв.</t>
  </si>
  <si>
    <t>Регионален коефициент 0.12</t>
  </si>
  <si>
    <t>Средства  за защитени училища</t>
  </si>
  <si>
    <t>Средства за стипендии</t>
  </si>
  <si>
    <t>Бюджет по основна и допълнителни компоненти</t>
  </si>
  <si>
    <t>Брой паралелки</t>
  </si>
  <si>
    <t>Резерв за непредвидени разходи - 2%</t>
  </si>
  <si>
    <t>Разлика к.18 - к.11</t>
  </si>
  <si>
    <t>18</t>
  </si>
  <si>
    <t>Краен бюджет за 2018 г.</t>
  </si>
  <si>
    <t>Общо основна  и допълнителни компоненти</t>
  </si>
  <si>
    <t>Брой ученици на целодневна организация на уч. ден</t>
  </si>
  <si>
    <t>Средства за осигуряване на целодневна организация - 582 лв.</t>
  </si>
  <si>
    <t>Добавка за училища с гимназиален етап на обучение - 2 %</t>
  </si>
  <si>
    <t>Добавка за течно гориво и отопляване на две сгради -3,70%</t>
  </si>
  <si>
    <t>Добавка за защитени училища-0,8 %</t>
  </si>
  <si>
    <t>Основна компонента - 91.5%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</si>
</sst>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0">
      <selection activeCell="E4" sqref="E4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" width="7.140625" style="0" customWidth="1"/>
    <col min="4" max="4" width="6.57421875" style="0" customWidth="1"/>
    <col min="5" max="5" width="4.421875" style="0" customWidth="1"/>
    <col min="6" max="6" width="8.00390625" style="0" customWidth="1"/>
    <col min="7" max="7" width="6.140625" style="0" customWidth="1"/>
    <col min="8" max="8" width="5.421875" style="0" customWidth="1"/>
    <col min="9" max="9" width="8.57421875" style="0" customWidth="1"/>
    <col min="10" max="10" width="7.7109375" style="0" customWidth="1"/>
    <col min="11" max="11" width="9.00390625" style="0" customWidth="1"/>
    <col min="12" max="12" width="7.8515625" style="0" customWidth="1"/>
    <col min="13" max="14" width="5.7109375" style="0" customWidth="1"/>
    <col min="15" max="15" width="7.421875" style="0" customWidth="1"/>
    <col min="16" max="16" width="7.7109375" style="0" customWidth="1"/>
    <col min="17" max="17" width="8.140625" style="0" customWidth="1"/>
    <col min="18" max="18" width="6.28125" style="0" customWidth="1"/>
  </cols>
  <sheetData>
    <row r="2" spans="1:23" ht="15.7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18" ht="115.5" customHeight="1">
      <c r="A4" s="13" t="s">
        <v>0</v>
      </c>
      <c r="B4" s="13" t="s">
        <v>21</v>
      </c>
      <c r="C4" s="13" t="s">
        <v>4</v>
      </c>
      <c r="D4" s="13" t="s">
        <v>5</v>
      </c>
      <c r="E4" s="12" t="s">
        <v>38</v>
      </c>
      <c r="F4" s="12" t="s">
        <v>16</v>
      </c>
      <c r="G4" s="13" t="s">
        <v>5</v>
      </c>
      <c r="H4" s="12" t="s">
        <v>17</v>
      </c>
      <c r="I4" s="12" t="s">
        <v>18</v>
      </c>
      <c r="J4" s="13" t="s">
        <v>5</v>
      </c>
      <c r="K4" s="13" t="s">
        <v>19</v>
      </c>
      <c r="L4" s="12" t="s">
        <v>49</v>
      </c>
      <c r="M4" s="13" t="s">
        <v>39</v>
      </c>
      <c r="N4" s="12" t="s">
        <v>48</v>
      </c>
      <c r="O4" s="12" t="s">
        <v>46</v>
      </c>
      <c r="P4" s="12" t="s">
        <v>47</v>
      </c>
      <c r="Q4" s="14" t="s">
        <v>37</v>
      </c>
      <c r="R4" s="12" t="s">
        <v>40</v>
      </c>
    </row>
    <row r="5" spans="1:18" ht="12.7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/>
      <c r="O5" s="18">
        <v>15</v>
      </c>
      <c r="P5" s="18">
        <v>16</v>
      </c>
      <c r="Q5" s="23">
        <v>18</v>
      </c>
      <c r="R5" s="18">
        <v>19</v>
      </c>
    </row>
    <row r="6" spans="1:18" ht="12.75">
      <c r="A6" s="4">
        <v>1</v>
      </c>
      <c r="B6" s="5" t="s">
        <v>6</v>
      </c>
      <c r="C6" s="15">
        <v>33000</v>
      </c>
      <c r="D6" s="15">
        <f>C6*0.12</f>
        <v>3960</v>
      </c>
      <c r="E6" s="7">
        <v>4</v>
      </c>
      <c r="F6" s="7">
        <f>E6*6992</f>
        <v>27968</v>
      </c>
      <c r="G6" s="7">
        <f>F6*0.12</f>
        <v>3356.16</v>
      </c>
      <c r="H6" s="7">
        <v>38</v>
      </c>
      <c r="I6" s="7">
        <f>H6*1370</f>
        <v>52060</v>
      </c>
      <c r="J6" s="7">
        <f>I6*0.12</f>
        <v>6247.2</v>
      </c>
      <c r="K6" s="15">
        <f>C6+D6+F6+G6+I6+J6</f>
        <v>126591.36</v>
      </c>
      <c r="L6" s="16">
        <v>115830</v>
      </c>
      <c r="M6" s="16">
        <f>K6*2/100</f>
        <v>2531.8272</v>
      </c>
      <c r="N6" s="16">
        <v>15683</v>
      </c>
      <c r="O6" s="7"/>
      <c r="P6" s="7"/>
      <c r="Q6" s="8">
        <f>L6+M6+N6+O6+P6</f>
        <v>134044.8272</v>
      </c>
      <c r="R6" s="9">
        <v>7455</v>
      </c>
    </row>
    <row r="7" spans="1:18" ht="12.75">
      <c r="A7" s="4">
        <v>2</v>
      </c>
      <c r="B7" s="5" t="s">
        <v>7</v>
      </c>
      <c r="C7" s="15">
        <v>33000</v>
      </c>
      <c r="D7" s="15">
        <f aca="true" t="shared" si="0" ref="D7:D15">C7*0.12</f>
        <v>3960</v>
      </c>
      <c r="E7" s="7">
        <v>4</v>
      </c>
      <c r="F7" s="7">
        <f aca="true" t="shared" si="1" ref="F7:F15">E7*6992</f>
        <v>27968</v>
      </c>
      <c r="G7" s="7">
        <f aca="true" t="shared" si="2" ref="G7:G14">F7*0.12</f>
        <v>3356.16</v>
      </c>
      <c r="H7" s="7">
        <v>37</v>
      </c>
      <c r="I7" s="7">
        <f>H7*1370</f>
        <v>50690</v>
      </c>
      <c r="J7" s="7">
        <f aca="true" t="shared" si="3" ref="J7:J15">I7*0.12</f>
        <v>6082.8</v>
      </c>
      <c r="K7" s="15">
        <f aca="true" t="shared" si="4" ref="K7:K14">C7+D7+F7+G7+I7+J7</f>
        <v>125056.96</v>
      </c>
      <c r="L7" s="16">
        <f>K7*91.4993/100</f>
        <v>114426.24300128002</v>
      </c>
      <c r="M7" s="16">
        <f aca="true" t="shared" si="5" ref="M7:M14">K7*2/100</f>
        <v>2501.1392</v>
      </c>
      <c r="N7" s="16"/>
      <c r="O7" s="7">
        <v>0</v>
      </c>
      <c r="P7" s="7"/>
      <c r="Q7" s="8">
        <f>L7+M7+N7+O7+P7</f>
        <v>116927.38220128002</v>
      </c>
      <c r="R7" s="9">
        <f aca="true" t="shared" si="6" ref="R7:R16">Q7-K7</f>
        <v>-8129.577798719984</v>
      </c>
    </row>
    <row r="8" spans="1:18" ht="12.75">
      <c r="A8" s="4">
        <v>3</v>
      </c>
      <c r="B8" s="5" t="s">
        <v>8</v>
      </c>
      <c r="C8" s="15">
        <v>33000</v>
      </c>
      <c r="D8" s="15">
        <f t="shared" si="0"/>
        <v>3960</v>
      </c>
      <c r="E8" s="7">
        <v>7</v>
      </c>
      <c r="F8" s="7">
        <f t="shared" si="1"/>
        <v>48944</v>
      </c>
      <c r="G8" s="7">
        <f t="shared" si="2"/>
        <v>5873.28</v>
      </c>
      <c r="H8" s="7">
        <v>99</v>
      </c>
      <c r="I8" s="7">
        <f aca="true" t="shared" si="7" ref="I8:I15">H8*1370</f>
        <v>135630</v>
      </c>
      <c r="J8" s="7">
        <f t="shared" si="3"/>
        <v>16275.599999999999</v>
      </c>
      <c r="K8" s="15">
        <f t="shared" si="4"/>
        <v>243682.88</v>
      </c>
      <c r="L8" s="16">
        <f aca="true" t="shared" si="8" ref="L8:L15">K8*91.4993/100</f>
        <v>222968.12941984003</v>
      </c>
      <c r="M8" s="16">
        <f t="shared" si="5"/>
        <v>4873.6576000000005</v>
      </c>
      <c r="N8" s="16"/>
      <c r="O8" s="7"/>
      <c r="P8" s="7"/>
      <c r="Q8" s="8">
        <f aca="true" t="shared" si="9" ref="Q8:Q15">L8+M8+N8+O8+P8</f>
        <v>227841.78701984003</v>
      </c>
      <c r="R8" s="9">
        <f t="shared" si="6"/>
        <v>-15841.09298015997</v>
      </c>
    </row>
    <row r="9" spans="1:18" ht="12.75">
      <c r="A9" s="4">
        <v>4</v>
      </c>
      <c r="B9" s="5" t="s">
        <v>9</v>
      </c>
      <c r="C9" s="15">
        <v>33000</v>
      </c>
      <c r="D9" s="15">
        <f t="shared" si="0"/>
        <v>3960</v>
      </c>
      <c r="E9" s="7">
        <v>2</v>
      </c>
      <c r="F9" s="7">
        <f t="shared" si="1"/>
        <v>13984</v>
      </c>
      <c r="G9" s="7">
        <f t="shared" si="2"/>
        <v>1678.08</v>
      </c>
      <c r="H9" s="7">
        <v>26</v>
      </c>
      <c r="I9" s="7">
        <f t="shared" si="7"/>
        <v>35620</v>
      </c>
      <c r="J9" s="7">
        <f t="shared" si="3"/>
        <v>4274.4</v>
      </c>
      <c r="K9" s="15">
        <f t="shared" si="4"/>
        <v>92516.48</v>
      </c>
      <c r="L9" s="16">
        <f t="shared" si="8"/>
        <v>84651.93158464</v>
      </c>
      <c r="M9" s="16">
        <f t="shared" si="5"/>
        <v>1850.3296</v>
      </c>
      <c r="N9" s="16"/>
      <c r="O9" s="7"/>
      <c r="P9" s="7"/>
      <c r="Q9" s="8">
        <f t="shared" si="9"/>
        <v>86502.26118464</v>
      </c>
      <c r="R9" s="9">
        <f t="shared" si="6"/>
        <v>-6014.21881536</v>
      </c>
    </row>
    <row r="10" spans="1:18" ht="12.75">
      <c r="A10" s="4" t="s">
        <v>1</v>
      </c>
      <c r="B10" s="5" t="s">
        <v>10</v>
      </c>
      <c r="C10" s="15">
        <v>33000</v>
      </c>
      <c r="D10" s="15">
        <f t="shared" si="0"/>
        <v>3960</v>
      </c>
      <c r="E10" s="7">
        <v>41</v>
      </c>
      <c r="F10" s="7">
        <f t="shared" si="1"/>
        <v>286672</v>
      </c>
      <c r="G10" s="7">
        <f t="shared" si="2"/>
        <v>34400.64</v>
      </c>
      <c r="H10" s="7">
        <v>1016</v>
      </c>
      <c r="I10" s="7">
        <f t="shared" si="7"/>
        <v>1391920</v>
      </c>
      <c r="J10" s="7">
        <f t="shared" si="3"/>
        <v>167030.4</v>
      </c>
      <c r="K10" s="15">
        <f t="shared" si="4"/>
        <v>1916983.04</v>
      </c>
      <c r="L10" s="16">
        <f t="shared" si="8"/>
        <v>1754026.0627187202</v>
      </c>
      <c r="M10" s="16">
        <f t="shared" si="5"/>
        <v>38339.6608</v>
      </c>
      <c r="N10" s="16"/>
      <c r="O10" s="7">
        <v>66815</v>
      </c>
      <c r="P10" s="7">
        <v>126000</v>
      </c>
      <c r="Q10" s="8">
        <f t="shared" si="9"/>
        <v>1985180.7235187201</v>
      </c>
      <c r="R10" s="9">
        <f t="shared" si="6"/>
        <v>68197.68351872009</v>
      </c>
    </row>
    <row r="11" spans="1:18" ht="12.75">
      <c r="A11" s="4">
        <v>6</v>
      </c>
      <c r="B11" s="5" t="s">
        <v>11</v>
      </c>
      <c r="C11" s="15">
        <v>33000</v>
      </c>
      <c r="D11" s="15">
        <f t="shared" si="0"/>
        <v>3960</v>
      </c>
      <c r="E11" s="7">
        <v>5</v>
      </c>
      <c r="F11" s="7">
        <f t="shared" si="1"/>
        <v>34960</v>
      </c>
      <c r="G11" s="7">
        <f t="shared" si="2"/>
        <v>4195.2</v>
      </c>
      <c r="H11" s="7">
        <v>59</v>
      </c>
      <c r="I11" s="7">
        <f t="shared" si="7"/>
        <v>80830</v>
      </c>
      <c r="J11" s="7">
        <f t="shared" si="3"/>
        <v>9699.6</v>
      </c>
      <c r="K11" s="15">
        <f t="shared" si="4"/>
        <v>166644.80000000002</v>
      </c>
      <c r="L11" s="16">
        <f t="shared" si="8"/>
        <v>152478.82548640002</v>
      </c>
      <c r="M11" s="16">
        <f t="shared" si="5"/>
        <v>3332.896</v>
      </c>
      <c r="N11" s="16"/>
      <c r="O11" s="7"/>
      <c r="P11" s="7"/>
      <c r="Q11" s="8">
        <f t="shared" si="9"/>
        <v>155811.72148640003</v>
      </c>
      <c r="R11" s="9">
        <f t="shared" si="6"/>
        <v>-10833.07851359999</v>
      </c>
    </row>
    <row r="12" spans="1:18" ht="12.75">
      <c r="A12" s="4">
        <v>7</v>
      </c>
      <c r="B12" s="5" t="s">
        <v>12</v>
      </c>
      <c r="C12" s="15">
        <v>33000</v>
      </c>
      <c r="D12" s="15">
        <f t="shared" si="0"/>
        <v>3960</v>
      </c>
      <c r="E12" s="7">
        <v>6</v>
      </c>
      <c r="F12" s="7">
        <f t="shared" si="1"/>
        <v>41952</v>
      </c>
      <c r="G12" s="7">
        <f t="shared" si="2"/>
        <v>5034.24</v>
      </c>
      <c r="H12" s="7">
        <v>58</v>
      </c>
      <c r="I12" s="7">
        <f t="shared" si="7"/>
        <v>79460</v>
      </c>
      <c r="J12" s="7">
        <f t="shared" si="3"/>
        <v>9535.199999999999</v>
      </c>
      <c r="K12" s="15">
        <f t="shared" si="4"/>
        <v>172941.44</v>
      </c>
      <c r="L12" s="16">
        <f t="shared" si="8"/>
        <v>158240.20700992</v>
      </c>
      <c r="M12" s="16">
        <f t="shared" si="5"/>
        <v>3458.8288000000002</v>
      </c>
      <c r="N12" s="16"/>
      <c r="O12" s="7"/>
      <c r="P12" s="7"/>
      <c r="Q12" s="8">
        <f t="shared" si="9"/>
        <v>161699.03580992</v>
      </c>
      <c r="R12" s="9">
        <f t="shared" si="6"/>
        <v>-11242.404190080008</v>
      </c>
    </row>
    <row r="13" spans="1:18" ht="12.75">
      <c r="A13" s="4">
        <v>8</v>
      </c>
      <c r="B13" s="5" t="s">
        <v>13</v>
      </c>
      <c r="C13" s="15">
        <v>33000</v>
      </c>
      <c r="D13" s="15">
        <f t="shared" si="0"/>
        <v>3960</v>
      </c>
      <c r="E13" s="7">
        <v>4</v>
      </c>
      <c r="F13" s="7">
        <f t="shared" si="1"/>
        <v>27968</v>
      </c>
      <c r="G13" s="7">
        <f t="shared" si="2"/>
        <v>3356.16</v>
      </c>
      <c r="H13" s="7">
        <v>28</v>
      </c>
      <c r="I13" s="7">
        <f t="shared" si="7"/>
        <v>38360</v>
      </c>
      <c r="J13" s="7">
        <f t="shared" si="3"/>
        <v>4603.2</v>
      </c>
      <c r="K13" s="15">
        <f t="shared" si="4"/>
        <v>111247.36</v>
      </c>
      <c r="L13" s="16">
        <f t="shared" si="8"/>
        <v>101790.55566848001</v>
      </c>
      <c r="M13" s="16">
        <f t="shared" si="5"/>
        <v>2224.9472</v>
      </c>
      <c r="N13" s="16">
        <v>11556</v>
      </c>
      <c r="O13" s="7"/>
      <c r="P13" s="7"/>
      <c r="Q13" s="8">
        <f t="shared" si="9"/>
        <v>115571.50286848</v>
      </c>
      <c r="R13" s="9">
        <v>4325</v>
      </c>
    </row>
    <row r="14" spans="1:18" ht="12.75">
      <c r="A14" s="4">
        <v>9</v>
      </c>
      <c r="B14" s="5" t="s">
        <v>14</v>
      </c>
      <c r="C14" s="15">
        <v>33000</v>
      </c>
      <c r="D14" s="15">
        <f t="shared" si="0"/>
        <v>3960</v>
      </c>
      <c r="E14" s="7">
        <v>7</v>
      </c>
      <c r="F14" s="7">
        <f t="shared" si="1"/>
        <v>48944</v>
      </c>
      <c r="G14" s="7">
        <f t="shared" si="2"/>
        <v>5873.28</v>
      </c>
      <c r="H14" s="7">
        <v>67</v>
      </c>
      <c r="I14" s="7">
        <f t="shared" si="7"/>
        <v>91790</v>
      </c>
      <c r="J14" s="7">
        <f t="shared" si="3"/>
        <v>11014.8</v>
      </c>
      <c r="K14" s="15">
        <f t="shared" si="4"/>
        <v>194582.08</v>
      </c>
      <c r="L14" s="16">
        <f t="shared" si="8"/>
        <v>178041.24112544</v>
      </c>
      <c r="M14" s="16">
        <f t="shared" si="5"/>
        <v>3891.6416</v>
      </c>
      <c r="N14" s="16"/>
      <c r="O14" s="7"/>
      <c r="P14" s="7"/>
      <c r="Q14" s="8">
        <f t="shared" si="9"/>
        <v>181932.88272544</v>
      </c>
      <c r="R14" s="9">
        <f t="shared" si="6"/>
        <v>-12649.197274559992</v>
      </c>
    </row>
    <row r="15" spans="1:18" ht="12.75">
      <c r="A15" s="4">
        <v>10</v>
      </c>
      <c r="B15" s="5" t="s">
        <v>15</v>
      </c>
      <c r="C15" s="15">
        <v>33000</v>
      </c>
      <c r="D15" s="15">
        <f t="shared" si="0"/>
        <v>3960</v>
      </c>
      <c r="E15" s="7">
        <v>8</v>
      </c>
      <c r="F15" s="7">
        <f t="shared" si="1"/>
        <v>55936</v>
      </c>
      <c r="G15" s="7">
        <v>6714</v>
      </c>
      <c r="H15" s="7">
        <v>101</v>
      </c>
      <c r="I15" s="7">
        <f t="shared" si="7"/>
        <v>138370</v>
      </c>
      <c r="J15" s="7">
        <f t="shared" si="3"/>
        <v>16604.399999999998</v>
      </c>
      <c r="K15" s="15">
        <v>254584</v>
      </c>
      <c r="L15" s="16">
        <f t="shared" si="8"/>
        <v>232942.577912</v>
      </c>
      <c r="M15" s="16">
        <v>5091</v>
      </c>
      <c r="N15" s="16"/>
      <c r="O15" s="7">
        <v>1282</v>
      </c>
      <c r="P15" s="7"/>
      <c r="Q15" s="8">
        <f t="shared" si="9"/>
        <v>239315.577912</v>
      </c>
      <c r="R15" s="9">
        <f t="shared" si="6"/>
        <v>-15268.422087999992</v>
      </c>
    </row>
    <row r="16" spans="1:18" ht="12.75">
      <c r="A16" s="4"/>
      <c r="B16" s="10" t="s">
        <v>2</v>
      </c>
      <c r="C16" s="6">
        <v>330000</v>
      </c>
      <c r="D16" s="6">
        <v>39600</v>
      </c>
      <c r="E16" s="10">
        <v>88</v>
      </c>
      <c r="F16" s="6">
        <v>615296</v>
      </c>
      <c r="G16" s="6">
        <v>73836</v>
      </c>
      <c r="H16" s="10">
        <v>1529</v>
      </c>
      <c r="I16" s="6">
        <v>2094730</v>
      </c>
      <c r="J16" s="6">
        <v>251367</v>
      </c>
      <c r="K16" s="6">
        <v>3404829</v>
      </c>
      <c r="L16" s="17">
        <v>3115396</v>
      </c>
      <c r="M16" s="17">
        <v>68097</v>
      </c>
      <c r="N16" s="17">
        <v>27239</v>
      </c>
      <c r="O16" s="6">
        <v>68097</v>
      </c>
      <c r="P16" s="6">
        <v>126000</v>
      </c>
      <c r="Q16" s="8">
        <v>3404829</v>
      </c>
      <c r="R16" s="9">
        <f t="shared" si="6"/>
        <v>0</v>
      </c>
    </row>
    <row r="17" spans="1:18" ht="12.75">
      <c r="A17" s="4"/>
      <c r="B17" s="5" t="s">
        <v>3</v>
      </c>
      <c r="C17" s="5"/>
      <c r="D17" s="5"/>
      <c r="E17" s="7"/>
      <c r="F17" s="7"/>
      <c r="G17" s="7"/>
      <c r="H17" s="7">
        <v>7</v>
      </c>
      <c r="I17" s="7">
        <f>H17*1370</f>
        <v>9590</v>
      </c>
      <c r="J17" s="7">
        <f>I17*0.12</f>
        <v>1150.8</v>
      </c>
      <c r="K17" s="15">
        <f>C17+D17+F17+G17+I17+J17</f>
        <v>10740.8</v>
      </c>
      <c r="L17" s="15">
        <v>10741</v>
      </c>
      <c r="M17" s="16"/>
      <c r="N17" s="16"/>
      <c r="O17" s="7"/>
      <c r="P17" s="7"/>
      <c r="Q17" s="8">
        <v>10741</v>
      </c>
      <c r="R17" s="9"/>
    </row>
    <row r="18" spans="1:18" ht="12.75">
      <c r="A18" s="4"/>
      <c r="B18" s="10" t="s">
        <v>2</v>
      </c>
      <c r="C18" s="6">
        <v>330000</v>
      </c>
      <c r="D18" s="6">
        <v>39600</v>
      </c>
      <c r="E18" s="10">
        <v>88</v>
      </c>
      <c r="F18" s="6">
        <v>615296</v>
      </c>
      <c r="G18" s="6">
        <v>73836</v>
      </c>
      <c r="H18" s="10">
        <v>1536</v>
      </c>
      <c r="I18" s="6">
        <v>2104320</v>
      </c>
      <c r="J18" s="6">
        <v>252518</v>
      </c>
      <c r="K18" s="6">
        <v>3415570</v>
      </c>
      <c r="L18" s="17">
        <v>3126137</v>
      </c>
      <c r="M18" s="17">
        <v>68097</v>
      </c>
      <c r="N18" s="17">
        <v>27239</v>
      </c>
      <c r="O18" s="6">
        <v>68097</v>
      </c>
      <c r="P18" s="6">
        <v>126000</v>
      </c>
      <c r="Q18" s="8">
        <v>3415570</v>
      </c>
      <c r="R18" s="9"/>
    </row>
    <row r="19" spans="1:18" ht="12.7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</sheetData>
  <sheetProtection/>
  <mergeCells count="1">
    <mergeCell ref="A2:W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2"/>
  <sheetViews>
    <sheetView tabSelected="1" zoomScale="85" zoomScaleNormal="85" zoomScalePageLayoutView="0" workbookViewId="0" topLeftCell="A7">
      <selection activeCell="G4" sqref="G4"/>
    </sheetView>
  </sheetViews>
  <sheetFormatPr defaultColWidth="9.140625" defaultRowHeight="12.75"/>
  <cols>
    <col min="1" max="1" width="3.8515625" style="0" customWidth="1"/>
    <col min="2" max="2" width="16.00390625" style="0" customWidth="1"/>
    <col min="4" max="4" width="3.421875" style="0" customWidth="1"/>
    <col min="5" max="5" width="6.57421875" style="0" customWidth="1"/>
    <col min="6" max="6" width="3.8515625" style="0" customWidth="1"/>
    <col min="7" max="7" width="7.140625" style="0" customWidth="1"/>
    <col min="8" max="8" width="6.00390625" style="0" customWidth="1"/>
    <col min="9" max="9" width="6.8515625" style="0" customWidth="1"/>
    <col min="10" max="10" width="7.28125" style="0" customWidth="1"/>
    <col min="11" max="11" width="3.8515625" style="0" customWidth="1"/>
    <col min="12" max="12" width="6.28125" style="0" customWidth="1"/>
    <col min="13" max="13" width="4.140625" style="0" customWidth="1"/>
    <col min="14" max="14" width="6.8515625" style="0" customWidth="1"/>
    <col min="15" max="15" width="5.7109375" style="0" customWidth="1"/>
    <col min="16" max="16" width="4.7109375" style="0" customWidth="1"/>
    <col min="17" max="17" width="7.421875" style="0" customWidth="1"/>
    <col min="18" max="18" width="7.140625" style="0" customWidth="1"/>
    <col min="19" max="19" width="6.421875" style="0" customWidth="1"/>
    <col min="20" max="20" width="6.28125" style="0" customWidth="1"/>
  </cols>
  <sheetData>
    <row r="2" spans="1:24" ht="15.7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4" spans="1:21" ht="258.75" customHeight="1">
      <c r="A4" s="28" t="s">
        <v>0</v>
      </c>
      <c r="B4" s="28" t="s">
        <v>21</v>
      </c>
      <c r="C4" s="29" t="s">
        <v>43</v>
      </c>
      <c r="D4" s="29" t="s">
        <v>23</v>
      </c>
      <c r="E4" s="28" t="s">
        <v>24</v>
      </c>
      <c r="F4" s="29" t="s">
        <v>25</v>
      </c>
      <c r="G4" s="29" t="s">
        <v>26</v>
      </c>
      <c r="H4" s="28" t="s">
        <v>27</v>
      </c>
      <c r="I4" s="28" t="s">
        <v>28</v>
      </c>
      <c r="J4" s="29" t="s">
        <v>29</v>
      </c>
      <c r="K4" s="28" t="s">
        <v>30</v>
      </c>
      <c r="L4" s="29" t="s">
        <v>31</v>
      </c>
      <c r="M4" s="29" t="s">
        <v>32</v>
      </c>
      <c r="N4" s="29" t="s">
        <v>33</v>
      </c>
      <c r="O4" s="30" t="s">
        <v>34</v>
      </c>
      <c r="P4" s="29" t="s">
        <v>44</v>
      </c>
      <c r="Q4" s="29" t="s">
        <v>45</v>
      </c>
      <c r="R4" s="30" t="s">
        <v>34</v>
      </c>
      <c r="S4" s="29" t="s">
        <v>35</v>
      </c>
      <c r="T4" s="29" t="s">
        <v>36</v>
      </c>
      <c r="U4" s="31" t="s">
        <v>42</v>
      </c>
    </row>
    <row r="5" spans="1:2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9" t="s">
        <v>41</v>
      </c>
      <c r="S5" s="18">
        <v>19</v>
      </c>
      <c r="T5" s="18">
        <v>20</v>
      </c>
      <c r="U5" s="21">
        <v>21</v>
      </c>
    </row>
    <row r="6" spans="1:21" ht="12.75">
      <c r="A6" s="4">
        <v>1</v>
      </c>
      <c r="B6" s="5" t="s">
        <v>6</v>
      </c>
      <c r="C6" s="7">
        <v>131513</v>
      </c>
      <c r="D6" s="7"/>
      <c r="E6" s="7"/>
      <c r="F6" s="7">
        <v>1</v>
      </c>
      <c r="G6" s="7">
        <f>F6*359</f>
        <v>359</v>
      </c>
      <c r="H6" s="7">
        <v>23</v>
      </c>
      <c r="I6" s="15">
        <f>H6*72</f>
        <v>1656</v>
      </c>
      <c r="J6" s="16">
        <v>950</v>
      </c>
      <c r="K6" s="16"/>
      <c r="L6" s="7"/>
      <c r="M6" s="7">
        <v>2</v>
      </c>
      <c r="N6" s="7">
        <f>M6*1486</f>
        <v>2972</v>
      </c>
      <c r="O6" s="7">
        <f>N6*0.12</f>
        <v>356.64</v>
      </c>
      <c r="P6" s="7">
        <v>38</v>
      </c>
      <c r="Q6" s="7">
        <f>P6*582</f>
        <v>22116</v>
      </c>
      <c r="R6" s="9">
        <f>Q6*0.12</f>
        <v>2653.92</v>
      </c>
      <c r="S6" s="9">
        <v>16440</v>
      </c>
      <c r="T6" s="16"/>
      <c r="U6" s="22">
        <f>C6+E6+G6+I6+J6+L6+N6+O6+Q6+R6+S6+T6</f>
        <v>179016.56000000003</v>
      </c>
    </row>
    <row r="7" spans="1:21" ht="12.75">
      <c r="A7" s="4">
        <v>2</v>
      </c>
      <c r="B7" s="5" t="s">
        <v>7</v>
      </c>
      <c r="C7" s="7">
        <v>114426</v>
      </c>
      <c r="D7" s="7"/>
      <c r="E7" s="7"/>
      <c r="F7" s="7">
        <v>4</v>
      </c>
      <c r="G7" s="7">
        <f aca="true" t="shared" si="0" ref="G7:G17">F7*359</f>
        <v>1436</v>
      </c>
      <c r="H7" s="7">
        <v>22</v>
      </c>
      <c r="I7" s="15">
        <f aca="true" t="shared" si="1" ref="I7:I18">H7*72</f>
        <v>1584</v>
      </c>
      <c r="J7" s="16">
        <v>925</v>
      </c>
      <c r="K7" s="16">
        <v>3</v>
      </c>
      <c r="L7" s="7">
        <v>3027</v>
      </c>
      <c r="M7" s="7">
        <v>2</v>
      </c>
      <c r="N7" s="7">
        <f aca="true" t="shared" si="2" ref="N7:N18">M7*1486</f>
        <v>2972</v>
      </c>
      <c r="O7" s="7">
        <f aca="true" t="shared" si="3" ref="O7:O18">N7*0.12</f>
        <v>356.64</v>
      </c>
      <c r="P7" s="7">
        <v>38</v>
      </c>
      <c r="Q7" s="7">
        <f aca="true" t="shared" si="4" ref="Q7:Q18">P7*582</f>
        <v>22116</v>
      </c>
      <c r="R7" s="9">
        <f aca="true" t="shared" si="5" ref="R7:R16">Q7*0.12</f>
        <v>2653.92</v>
      </c>
      <c r="S7" s="9"/>
      <c r="T7" s="16"/>
      <c r="U7" s="22">
        <f aca="true" t="shared" si="6" ref="U7:U16">C7+E7+G7+I7+J7+L7+N7+O7+Q7+R7+S7+T7</f>
        <v>149496.56000000003</v>
      </c>
    </row>
    <row r="8" spans="1:21" ht="12.75">
      <c r="A8" s="4">
        <v>3</v>
      </c>
      <c r="B8" s="5" t="s">
        <v>8</v>
      </c>
      <c r="C8" s="7">
        <v>222968</v>
      </c>
      <c r="D8" s="7"/>
      <c r="E8" s="7"/>
      <c r="F8" s="7">
        <v>3</v>
      </c>
      <c r="G8" s="7">
        <f t="shared" si="0"/>
        <v>1077</v>
      </c>
      <c r="H8" s="7">
        <v>54</v>
      </c>
      <c r="I8" s="15">
        <f t="shared" si="1"/>
        <v>3888</v>
      </c>
      <c r="J8" s="16">
        <v>2475</v>
      </c>
      <c r="K8" s="16"/>
      <c r="L8" s="7"/>
      <c r="M8" s="7">
        <v>5</v>
      </c>
      <c r="N8" s="7">
        <f t="shared" si="2"/>
        <v>7430</v>
      </c>
      <c r="O8" s="7">
        <f t="shared" si="3"/>
        <v>891.6</v>
      </c>
      <c r="P8" s="7">
        <v>99</v>
      </c>
      <c r="Q8" s="7">
        <f t="shared" si="4"/>
        <v>57618</v>
      </c>
      <c r="R8" s="9">
        <f t="shared" si="5"/>
        <v>6914.16</v>
      </c>
      <c r="S8" s="9"/>
      <c r="T8" s="16"/>
      <c r="U8" s="22">
        <f t="shared" si="6"/>
        <v>303261.75999999995</v>
      </c>
    </row>
    <row r="9" spans="1:21" ht="12.75">
      <c r="A9" s="4">
        <v>4</v>
      </c>
      <c r="B9" s="5" t="s">
        <v>9</v>
      </c>
      <c r="C9" s="7">
        <v>84652</v>
      </c>
      <c r="D9" s="7"/>
      <c r="E9" s="7"/>
      <c r="F9" s="7"/>
      <c r="G9" s="7">
        <f t="shared" si="0"/>
        <v>0</v>
      </c>
      <c r="H9" s="7">
        <v>26</v>
      </c>
      <c r="I9" s="15">
        <f t="shared" si="1"/>
        <v>1872</v>
      </c>
      <c r="J9" s="16">
        <v>650</v>
      </c>
      <c r="K9" s="16"/>
      <c r="L9" s="7"/>
      <c r="M9" s="7">
        <v>1</v>
      </c>
      <c r="N9" s="7">
        <f t="shared" si="2"/>
        <v>1486</v>
      </c>
      <c r="O9" s="7">
        <f t="shared" si="3"/>
        <v>178.32</v>
      </c>
      <c r="P9" s="7">
        <v>26</v>
      </c>
      <c r="Q9" s="7">
        <f t="shared" si="4"/>
        <v>15132</v>
      </c>
      <c r="R9" s="9">
        <f t="shared" si="5"/>
        <v>1815.84</v>
      </c>
      <c r="S9" s="9"/>
      <c r="T9" s="16"/>
      <c r="U9" s="22">
        <f t="shared" si="6"/>
        <v>105786.16</v>
      </c>
    </row>
    <row r="10" spans="1:21" ht="12.75">
      <c r="A10" s="4" t="s">
        <v>1</v>
      </c>
      <c r="B10" s="5" t="s">
        <v>10</v>
      </c>
      <c r="C10" s="7">
        <v>1946841</v>
      </c>
      <c r="D10" s="7"/>
      <c r="E10" s="7"/>
      <c r="F10" s="7">
        <v>22</v>
      </c>
      <c r="G10" s="7">
        <f t="shared" si="0"/>
        <v>7898</v>
      </c>
      <c r="H10" s="7">
        <v>362</v>
      </c>
      <c r="I10" s="15">
        <f t="shared" si="1"/>
        <v>26064</v>
      </c>
      <c r="J10" s="16">
        <v>25400</v>
      </c>
      <c r="K10" s="16"/>
      <c r="L10" s="7"/>
      <c r="M10" s="7">
        <v>13</v>
      </c>
      <c r="N10" s="7">
        <f t="shared" si="2"/>
        <v>19318</v>
      </c>
      <c r="O10" s="7">
        <f t="shared" si="3"/>
        <v>2318.16</v>
      </c>
      <c r="P10" s="7">
        <v>324</v>
      </c>
      <c r="Q10" s="7">
        <f t="shared" si="4"/>
        <v>188568</v>
      </c>
      <c r="R10" s="9">
        <f t="shared" si="5"/>
        <v>22628.16</v>
      </c>
      <c r="S10" s="9"/>
      <c r="T10" s="16">
        <v>38280</v>
      </c>
      <c r="U10" s="22">
        <f t="shared" si="6"/>
        <v>2277315.3200000003</v>
      </c>
    </row>
    <row r="11" spans="1:21" ht="12.75">
      <c r="A11" s="4">
        <v>6</v>
      </c>
      <c r="B11" s="5" t="s">
        <v>11</v>
      </c>
      <c r="C11" s="7">
        <v>152479</v>
      </c>
      <c r="D11" s="7">
        <v>11</v>
      </c>
      <c r="E11" s="7">
        <f>D11*436</f>
        <v>4796</v>
      </c>
      <c r="F11" s="7">
        <v>1</v>
      </c>
      <c r="G11" s="7">
        <f t="shared" si="0"/>
        <v>359</v>
      </c>
      <c r="H11" s="7">
        <v>16</v>
      </c>
      <c r="I11" s="15">
        <f t="shared" si="1"/>
        <v>1152</v>
      </c>
      <c r="J11" s="16">
        <v>1475</v>
      </c>
      <c r="K11" s="16"/>
      <c r="L11" s="7"/>
      <c r="M11" s="7">
        <v>2</v>
      </c>
      <c r="N11" s="7">
        <f t="shared" si="2"/>
        <v>2972</v>
      </c>
      <c r="O11" s="7">
        <f t="shared" si="3"/>
        <v>356.64</v>
      </c>
      <c r="P11" s="7">
        <v>40</v>
      </c>
      <c r="Q11" s="7">
        <f t="shared" si="4"/>
        <v>23280</v>
      </c>
      <c r="R11" s="9">
        <f t="shared" si="5"/>
        <v>2793.6</v>
      </c>
      <c r="S11" s="9"/>
      <c r="T11" s="16"/>
      <c r="U11" s="22">
        <f t="shared" si="6"/>
        <v>189663.24000000002</v>
      </c>
    </row>
    <row r="12" spans="1:21" ht="12.75">
      <c r="A12" s="4">
        <v>7</v>
      </c>
      <c r="B12" s="5" t="s">
        <v>12</v>
      </c>
      <c r="C12" s="7">
        <v>158240</v>
      </c>
      <c r="D12" s="7"/>
      <c r="E12" s="7">
        <f>D12*436</f>
        <v>0</v>
      </c>
      <c r="F12" s="7">
        <v>1</v>
      </c>
      <c r="G12" s="7">
        <f t="shared" si="0"/>
        <v>359</v>
      </c>
      <c r="H12" s="7">
        <v>33</v>
      </c>
      <c r="I12" s="15">
        <f t="shared" si="1"/>
        <v>2376</v>
      </c>
      <c r="J12" s="16">
        <v>1450</v>
      </c>
      <c r="K12" s="16">
        <v>1</v>
      </c>
      <c r="L12" s="7">
        <v>1009</v>
      </c>
      <c r="M12" s="7">
        <v>1</v>
      </c>
      <c r="N12" s="7">
        <f t="shared" si="2"/>
        <v>1486</v>
      </c>
      <c r="O12" s="7">
        <f t="shared" si="3"/>
        <v>178.32</v>
      </c>
      <c r="P12" s="7">
        <v>25</v>
      </c>
      <c r="Q12" s="7">
        <f t="shared" si="4"/>
        <v>14550</v>
      </c>
      <c r="R12" s="9">
        <f t="shared" si="5"/>
        <v>1746</v>
      </c>
      <c r="S12" s="9"/>
      <c r="T12" s="16"/>
      <c r="U12" s="22">
        <f t="shared" si="6"/>
        <v>181394.32</v>
      </c>
    </row>
    <row r="13" spans="1:21" ht="12.75">
      <c r="A13" s="4">
        <v>8</v>
      </c>
      <c r="B13" s="5" t="s">
        <v>13</v>
      </c>
      <c r="C13" s="7">
        <v>113347</v>
      </c>
      <c r="D13" s="7"/>
      <c r="E13" s="7">
        <f>D13*436</f>
        <v>0</v>
      </c>
      <c r="F13" s="7"/>
      <c r="G13" s="7">
        <f t="shared" si="0"/>
        <v>0</v>
      </c>
      <c r="H13" s="7">
        <v>16</v>
      </c>
      <c r="I13" s="15">
        <f t="shared" si="1"/>
        <v>1152</v>
      </c>
      <c r="J13" s="16">
        <v>700</v>
      </c>
      <c r="K13" s="16"/>
      <c r="L13" s="7"/>
      <c r="M13" s="7">
        <v>2</v>
      </c>
      <c r="N13" s="7">
        <f t="shared" si="2"/>
        <v>2972</v>
      </c>
      <c r="O13" s="7">
        <f t="shared" si="3"/>
        <v>356.64</v>
      </c>
      <c r="P13" s="7">
        <v>28</v>
      </c>
      <c r="Q13" s="7">
        <f t="shared" si="4"/>
        <v>16296</v>
      </c>
      <c r="R13" s="9">
        <f t="shared" si="5"/>
        <v>1955.52</v>
      </c>
      <c r="S13" s="9">
        <v>18495</v>
      </c>
      <c r="T13" s="16"/>
      <c r="U13" s="22">
        <f t="shared" si="6"/>
        <v>155274.16</v>
      </c>
    </row>
    <row r="14" spans="1:21" ht="12.75">
      <c r="A14" s="4">
        <v>9</v>
      </c>
      <c r="B14" s="5" t="s">
        <v>14</v>
      </c>
      <c r="C14" s="7">
        <v>178041</v>
      </c>
      <c r="D14" s="7"/>
      <c r="E14" s="7">
        <f>D14*436</f>
        <v>0</v>
      </c>
      <c r="F14" s="7"/>
      <c r="G14" s="7">
        <f t="shared" si="0"/>
        <v>0</v>
      </c>
      <c r="H14" s="7">
        <v>38</v>
      </c>
      <c r="I14" s="15">
        <f t="shared" si="1"/>
        <v>2736</v>
      </c>
      <c r="J14" s="16">
        <v>1675</v>
      </c>
      <c r="K14" s="16"/>
      <c r="L14" s="7"/>
      <c r="M14" s="7">
        <v>3</v>
      </c>
      <c r="N14" s="7">
        <f t="shared" si="2"/>
        <v>4458</v>
      </c>
      <c r="O14" s="7">
        <f t="shared" si="3"/>
        <v>534.96</v>
      </c>
      <c r="P14" s="7">
        <v>67</v>
      </c>
      <c r="Q14" s="7">
        <f t="shared" si="4"/>
        <v>38994</v>
      </c>
      <c r="R14" s="9">
        <f t="shared" si="5"/>
        <v>4679.28</v>
      </c>
      <c r="S14" s="9"/>
      <c r="T14" s="16"/>
      <c r="U14" s="22">
        <f t="shared" si="6"/>
        <v>231118.24</v>
      </c>
    </row>
    <row r="15" spans="1:21" ht="12.75">
      <c r="A15" s="4">
        <v>10</v>
      </c>
      <c r="B15" s="5" t="s">
        <v>15</v>
      </c>
      <c r="C15" s="7">
        <v>234225</v>
      </c>
      <c r="D15" s="7"/>
      <c r="E15" s="7">
        <f>D15*436</f>
        <v>0</v>
      </c>
      <c r="F15" s="7">
        <v>3</v>
      </c>
      <c r="G15" s="7">
        <f t="shared" si="0"/>
        <v>1077</v>
      </c>
      <c r="H15" s="7">
        <v>48</v>
      </c>
      <c r="I15" s="15">
        <f t="shared" si="1"/>
        <v>3456</v>
      </c>
      <c r="J15" s="16">
        <v>2525</v>
      </c>
      <c r="K15" s="16"/>
      <c r="L15" s="7"/>
      <c r="M15" s="7">
        <v>4</v>
      </c>
      <c r="N15" s="7">
        <f t="shared" si="2"/>
        <v>5944</v>
      </c>
      <c r="O15" s="7">
        <f t="shared" si="3"/>
        <v>713.28</v>
      </c>
      <c r="P15" s="7">
        <v>93</v>
      </c>
      <c r="Q15" s="7">
        <f t="shared" si="4"/>
        <v>54126</v>
      </c>
      <c r="R15" s="9">
        <f t="shared" si="5"/>
        <v>6495.12</v>
      </c>
      <c r="S15" s="9"/>
      <c r="T15" s="16"/>
      <c r="U15" s="22">
        <f t="shared" si="6"/>
        <v>308561.4</v>
      </c>
    </row>
    <row r="16" spans="1:21" ht="12.75">
      <c r="A16" s="4"/>
      <c r="B16" s="5" t="s">
        <v>3</v>
      </c>
      <c r="C16" s="7">
        <v>10741</v>
      </c>
      <c r="D16" s="7">
        <v>12</v>
      </c>
      <c r="E16" s="7">
        <v>5232</v>
      </c>
      <c r="F16" s="7">
        <v>4</v>
      </c>
      <c r="G16" s="7">
        <f t="shared" si="0"/>
        <v>1436</v>
      </c>
      <c r="H16" s="7">
        <v>0</v>
      </c>
      <c r="I16" s="15">
        <f t="shared" si="1"/>
        <v>0</v>
      </c>
      <c r="J16" s="16">
        <v>175</v>
      </c>
      <c r="K16" s="16">
        <v>0</v>
      </c>
      <c r="L16" s="7"/>
      <c r="M16" s="7">
        <v>0</v>
      </c>
      <c r="N16" s="7">
        <f t="shared" si="2"/>
        <v>0</v>
      </c>
      <c r="O16" s="7">
        <f t="shared" si="3"/>
        <v>0</v>
      </c>
      <c r="P16" s="7">
        <v>8</v>
      </c>
      <c r="Q16" s="7">
        <f t="shared" si="4"/>
        <v>4656</v>
      </c>
      <c r="R16" s="9">
        <f t="shared" si="5"/>
        <v>558.72</v>
      </c>
      <c r="S16" s="9"/>
      <c r="T16" s="16"/>
      <c r="U16" s="22">
        <f t="shared" si="6"/>
        <v>22798.72</v>
      </c>
    </row>
    <row r="17" spans="1:21" ht="38.25">
      <c r="A17" s="4"/>
      <c r="B17" s="20" t="s">
        <v>22</v>
      </c>
      <c r="C17" s="7">
        <v>68097</v>
      </c>
      <c r="D17" s="7"/>
      <c r="E17" s="7"/>
      <c r="F17" s="7"/>
      <c r="G17" s="7">
        <f t="shared" si="0"/>
        <v>0</v>
      </c>
      <c r="H17" s="7"/>
      <c r="I17" s="15">
        <f t="shared" si="1"/>
        <v>0</v>
      </c>
      <c r="J17" s="16">
        <v>0</v>
      </c>
      <c r="K17" s="16"/>
      <c r="L17" s="7"/>
      <c r="M17" s="7"/>
      <c r="N17" s="7">
        <f t="shared" si="2"/>
        <v>0</v>
      </c>
      <c r="O17" s="7">
        <f t="shared" si="3"/>
        <v>0</v>
      </c>
      <c r="P17" s="7"/>
      <c r="Q17" s="7">
        <f t="shared" si="4"/>
        <v>0</v>
      </c>
      <c r="R17" s="8"/>
      <c r="S17" s="9"/>
      <c r="T17" s="16"/>
      <c r="U17" s="22">
        <f>C17+E17+G17+I17+J17+L17+N17+O17+Q17+R17+S17+T17</f>
        <v>68097</v>
      </c>
    </row>
    <row r="18" spans="1:21" ht="12.75">
      <c r="A18" s="4"/>
      <c r="B18" s="10" t="s">
        <v>2</v>
      </c>
      <c r="C18" s="6">
        <v>3415570</v>
      </c>
      <c r="D18" s="6">
        <v>23</v>
      </c>
      <c r="E18" s="6">
        <v>10028</v>
      </c>
      <c r="F18" s="10">
        <v>39</v>
      </c>
      <c r="G18" s="6">
        <v>14001</v>
      </c>
      <c r="H18" s="6">
        <v>638</v>
      </c>
      <c r="I18" s="25">
        <f t="shared" si="1"/>
        <v>45936</v>
      </c>
      <c r="J18" s="17">
        <v>38400</v>
      </c>
      <c r="K18" s="17">
        <v>4</v>
      </c>
      <c r="L18" s="6">
        <v>4036</v>
      </c>
      <c r="M18" s="6">
        <v>35</v>
      </c>
      <c r="N18" s="6">
        <f t="shared" si="2"/>
        <v>52010</v>
      </c>
      <c r="O18" s="6">
        <f t="shared" si="3"/>
        <v>6241.2</v>
      </c>
      <c r="P18" s="6">
        <v>786</v>
      </c>
      <c r="Q18" s="6">
        <f t="shared" si="4"/>
        <v>457452</v>
      </c>
      <c r="R18" s="8">
        <v>54894</v>
      </c>
      <c r="S18" s="8">
        <v>34935</v>
      </c>
      <c r="T18" s="17">
        <v>38280</v>
      </c>
      <c r="U18" s="24">
        <v>4171783</v>
      </c>
    </row>
    <row r="19" spans="1:19" ht="12.75">
      <c r="A19" s="3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11"/>
      <c r="C21" s="11"/>
      <c r="D21" s="11"/>
      <c r="E21" s="11"/>
      <c r="F21" s="11"/>
      <c r="G21" s="11"/>
      <c r="H21" s="11"/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/>
  <mergeCells count="1">
    <mergeCell ref="A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2018-02-09T07:08:00Z</cp:lastPrinted>
  <dcterms:created xsi:type="dcterms:W3CDTF">2009-03-10T08:28:02Z</dcterms:created>
  <dcterms:modified xsi:type="dcterms:W3CDTF">2018-02-09T07:08:37Z</dcterms:modified>
  <cp:category/>
  <cp:version/>
  <cp:contentType/>
  <cp:contentStatus/>
</cp:coreProperties>
</file>