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Детски градини" sheetId="1" r:id="rId1"/>
    <sheet name="Полудневни детски групи" sheetId="2" r:id="rId2"/>
    <sheet name="ПГ към училище" sheetId="3" r:id="rId3"/>
  </sheets>
  <definedNames/>
  <calcPr fullCalcOnLoad="1"/>
</workbook>
</file>

<file path=xl/sharedStrings.xml><?xml version="1.0" encoding="utf-8"?>
<sst xmlns="http://schemas.openxmlformats.org/spreadsheetml/2006/main" count="80" uniqueCount="58">
  <si>
    <t xml:space="preserve">№
</t>
  </si>
  <si>
    <t>Общо:</t>
  </si>
  <si>
    <t xml:space="preserve">                                                                      </t>
  </si>
  <si>
    <t xml:space="preserve">Наименование 
на ДГ
</t>
  </si>
  <si>
    <t xml:space="preserve">Деца в яслени групи </t>
  </si>
  <si>
    <t>Средства за институция</t>
  </si>
  <si>
    <t>Целодневни групи в ДГ</t>
  </si>
  <si>
    <t xml:space="preserve">Брой деца от 2 до 4 г. в  целодневна група </t>
  </si>
  <si>
    <t xml:space="preserve">Брой деца от 5 до 6 г. в целодневна група </t>
  </si>
  <si>
    <t>Регионален коефициент 0,12</t>
  </si>
  <si>
    <t>Полудневни групи в ДГ</t>
  </si>
  <si>
    <t>ПГ към ОУ с. Гулийка</t>
  </si>
  <si>
    <t xml:space="preserve">Средства за защитени ДГ </t>
  </si>
  <si>
    <t xml:space="preserve">Брой деца от 5 до 6 г. в полудневна група </t>
  </si>
  <si>
    <t>Добавка за хранене 94 лв.</t>
  </si>
  <si>
    <t>Деца в яслени групи по разчети</t>
  </si>
  <si>
    <t xml:space="preserve">Брой деца от 2 до 4 г. в  целодневна група по разчети </t>
  </si>
  <si>
    <t xml:space="preserve">ДГ "Юр. Гагарин" ПСГ Козино </t>
  </si>
  <si>
    <t>ДГ "Юр. Гагарин" ПСГ Орех</t>
  </si>
  <si>
    <t>ДГ "Юр. Гагарин" ПСГ Подрумче</t>
  </si>
  <si>
    <t>ДГ "Юр. Гагарин"</t>
  </si>
  <si>
    <t xml:space="preserve">ДГ "М. Палаузов" </t>
  </si>
  <si>
    <t>ДГ с. Егрек</t>
  </si>
  <si>
    <t>ДГ с. Поточница</t>
  </si>
  <si>
    <t>ДГ с. Странджево</t>
  </si>
  <si>
    <t>ДГ с. Пелин</t>
  </si>
  <si>
    <t xml:space="preserve">ДГ с. Каменка </t>
  </si>
  <si>
    <t>ДГ с. Токачка</t>
  </si>
  <si>
    <t>Резерв</t>
  </si>
  <si>
    <t>Брой деца от 5 до 6 г. в полудневна/целодневна група  разчети</t>
  </si>
  <si>
    <t>Бр. деца по разчет за добавка за хранене</t>
  </si>
  <si>
    <t xml:space="preserve">ДГ с яслени групи 0.5% </t>
  </si>
  <si>
    <t>Общо</t>
  </si>
  <si>
    <t xml:space="preserve">                                                                                                         Държавна дейност                                  </t>
  </si>
  <si>
    <t>ДГ с минимален брой 6 деца 0,2 %</t>
  </si>
  <si>
    <t>ДГ "Л.Карастоянова" с. Егрек</t>
  </si>
  <si>
    <t>ДГ "Ран Босилек" с. Каменка</t>
  </si>
  <si>
    <t>ДГ "Искра" с. Странджево</t>
  </si>
  <si>
    <t>ДГ "Слънце" с. Токачка</t>
  </si>
  <si>
    <t>ДГ "Радост" с. Поточница</t>
  </si>
  <si>
    <t>ДГ"Мир" с. Пелин</t>
  </si>
  <si>
    <t xml:space="preserve"> Разпределение на средствата в дейност 318 "Полудневни подготвителни групи" за 2021 година</t>
  </si>
  <si>
    <t>Добавка за ресурсно подпомагане - 495 лв.</t>
  </si>
  <si>
    <t>Средства за полудневни групи  - стандарт от 2562 лв.</t>
  </si>
  <si>
    <t>Средства за деца от 5 до 6 години - стандарт от 1877 лв.</t>
  </si>
  <si>
    <t>Краен бюджет за 2021 година</t>
  </si>
  <si>
    <t>Средства за полудневни  - стандарт от 2 562 лв.</t>
  </si>
  <si>
    <t xml:space="preserve">Средства за деца от 5 до 6 години - стандарт от 1877 лв. по разчети </t>
  </si>
  <si>
    <t>Средства за целодневни групи - стандарт от 6 148 лв.</t>
  </si>
  <si>
    <t>Средства за деца в яслени групи ЕРС 1583 лв.</t>
  </si>
  <si>
    <t>Средства за деца от 2 до 4 години - стандарт от 2887 лв.</t>
  </si>
  <si>
    <t>Средства за деца от 5 до 6 години - стандарт от 3097 лв.</t>
  </si>
  <si>
    <t xml:space="preserve">                                                          Разпределение на средствата в дейност 311 "Детски градини" за 2021 година</t>
  </si>
  <si>
    <t>Бюджет 2021 г.</t>
  </si>
  <si>
    <t>ДГ с две сгради за стопанисване и поддържане 8%</t>
  </si>
  <si>
    <t>Бр. деца по разчет за подпомагане заплащането на такси</t>
  </si>
  <si>
    <t>Норматив за подпомагане заплащането на такси</t>
  </si>
  <si>
    <t>Основна компонента 91,3%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</si>
</sst>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¥€-2]\ #,##0.00_);[Red]\([$¥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" fontId="5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" fontId="1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vertical="top" wrapText="1"/>
    </xf>
    <xf numFmtId="9" fontId="6" fillId="0" borderId="10" xfId="0" applyNumberFormat="1" applyFont="1" applyBorder="1" applyAlignment="1">
      <alignment horizontal="center" vertical="top" wrapText="1"/>
    </xf>
    <xf numFmtId="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" fillId="0" borderId="0" xfId="0" applyFont="1" applyFill="1" applyAlignment="1">
      <alignment/>
    </xf>
    <xf numFmtId="9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PageLayoutView="0" workbookViewId="0" topLeftCell="A1">
      <selection activeCell="V9" sqref="V9"/>
    </sheetView>
  </sheetViews>
  <sheetFormatPr defaultColWidth="9.140625" defaultRowHeight="12.75"/>
  <cols>
    <col min="1" max="1" width="3.28125" style="0" customWidth="1"/>
    <col min="2" max="2" width="25.28125" style="0" customWidth="1"/>
    <col min="3" max="3" width="7.421875" style="0" customWidth="1"/>
    <col min="4" max="4" width="6.421875" style="0" customWidth="1"/>
    <col min="5" max="5" width="3.57421875" style="0" customWidth="1"/>
    <col min="6" max="7" width="7.8515625" style="0" customWidth="1"/>
    <col min="8" max="8" width="4.00390625" style="0" customWidth="1"/>
    <col min="9" max="9" width="4.28125" style="0" customWidth="1"/>
    <col min="10" max="10" width="6.8515625" style="0" customWidth="1"/>
    <col min="11" max="12" width="5.421875" style="0" customWidth="1"/>
    <col min="13" max="13" width="5.57421875" style="0" customWidth="1"/>
    <col min="14" max="14" width="6.8515625" style="0" customWidth="1"/>
    <col min="15" max="15" width="6.28125" style="0" customWidth="1"/>
    <col min="16" max="16" width="4.8515625" style="0" customWidth="1"/>
    <col min="17" max="17" width="7.8515625" style="0" customWidth="1"/>
    <col min="18" max="18" width="6.8515625" style="0" customWidth="1"/>
    <col min="19" max="20" width="8.00390625" style="0" customWidth="1"/>
    <col min="21" max="21" width="6.8515625" style="0" customWidth="1"/>
    <col min="22" max="22" width="6.28125" style="0" customWidth="1"/>
    <col min="23" max="23" width="6.7109375" style="0" customWidth="1"/>
    <col min="24" max="24" width="6.28125" style="0" customWidth="1"/>
    <col min="25" max="25" width="8.140625" style="0" customWidth="1"/>
    <col min="26" max="26" width="7.421875" style="0" customWidth="1"/>
  </cols>
  <sheetData>
    <row r="1" spans="1:27" ht="15.75">
      <c r="A1" s="42" t="s">
        <v>52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7" ht="15.75">
      <c r="A2" s="42" t="s">
        <v>33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4" spans="1:27" ht="159.75" customHeight="1">
      <c r="A4" s="34" t="s">
        <v>0</v>
      </c>
      <c r="B4" s="34" t="s">
        <v>3</v>
      </c>
      <c r="C4" s="34" t="s">
        <v>5</v>
      </c>
      <c r="D4" s="34" t="s">
        <v>9</v>
      </c>
      <c r="E4" s="35" t="s">
        <v>6</v>
      </c>
      <c r="F4" s="35" t="s">
        <v>48</v>
      </c>
      <c r="G4" s="34" t="s">
        <v>9</v>
      </c>
      <c r="H4" s="34" t="s">
        <v>4</v>
      </c>
      <c r="I4" s="35" t="s">
        <v>15</v>
      </c>
      <c r="J4" s="35" t="s">
        <v>49</v>
      </c>
      <c r="K4" s="34" t="s">
        <v>9</v>
      </c>
      <c r="L4" s="34" t="s">
        <v>7</v>
      </c>
      <c r="M4" s="35" t="s">
        <v>16</v>
      </c>
      <c r="N4" s="35" t="s">
        <v>50</v>
      </c>
      <c r="O4" s="34" t="s">
        <v>9</v>
      </c>
      <c r="P4" s="35" t="s">
        <v>8</v>
      </c>
      <c r="Q4" s="35" t="s">
        <v>51</v>
      </c>
      <c r="R4" s="34" t="s">
        <v>9</v>
      </c>
      <c r="S4" s="32">
        <v>1</v>
      </c>
      <c r="T4" s="32" t="s">
        <v>57</v>
      </c>
      <c r="U4" s="32" t="s">
        <v>54</v>
      </c>
      <c r="V4" s="32" t="s">
        <v>31</v>
      </c>
      <c r="W4" s="32" t="s">
        <v>34</v>
      </c>
      <c r="X4" s="32" t="s">
        <v>12</v>
      </c>
      <c r="Y4" s="32" t="s">
        <v>32</v>
      </c>
      <c r="Z4" s="33" t="s">
        <v>42</v>
      </c>
      <c r="AA4" s="31" t="s">
        <v>53</v>
      </c>
    </row>
    <row r="5" spans="1:27" ht="12.75">
      <c r="A5" s="4">
        <v>1</v>
      </c>
      <c r="B5" s="5" t="s">
        <v>21</v>
      </c>
      <c r="C5" s="15">
        <v>31540</v>
      </c>
      <c r="D5" s="15">
        <f>C5*0.12</f>
        <v>3784.7999999999997</v>
      </c>
      <c r="E5" s="7">
        <v>10</v>
      </c>
      <c r="F5" s="7">
        <f>E5*6148</f>
        <v>61480</v>
      </c>
      <c r="G5" s="7">
        <f>F5*0.12</f>
        <v>7377.599999999999</v>
      </c>
      <c r="H5" s="7">
        <v>33</v>
      </c>
      <c r="I5" s="7">
        <v>33</v>
      </c>
      <c r="J5" s="7">
        <f>H5*1583</f>
        <v>52239</v>
      </c>
      <c r="K5" s="7">
        <v>6269</v>
      </c>
      <c r="L5" s="7">
        <v>90</v>
      </c>
      <c r="M5" s="5">
        <v>90</v>
      </c>
      <c r="N5" s="5">
        <f>L5*2887</f>
        <v>259830</v>
      </c>
      <c r="O5" s="16">
        <f>N5*0.12</f>
        <v>31179.6</v>
      </c>
      <c r="P5" s="7">
        <v>92</v>
      </c>
      <c r="Q5" s="7">
        <f>P5*3097</f>
        <v>284924</v>
      </c>
      <c r="R5" s="7">
        <f>Q5*0.12</f>
        <v>34190.88</v>
      </c>
      <c r="S5" s="8">
        <v>772816</v>
      </c>
      <c r="T5" s="9">
        <f>S5*91.3/100</f>
        <v>705581.0079999999</v>
      </c>
      <c r="U5" s="9">
        <v>148133</v>
      </c>
      <c r="V5" s="9">
        <v>9258</v>
      </c>
      <c r="W5" s="9"/>
      <c r="X5" s="9"/>
      <c r="Y5" s="8">
        <f>T5+U5+V5+W5+X5</f>
        <v>862972.0079999999</v>
      </c>
      <c r="Z5" s="28">
        <v>990</v>
      </c>
      <c r="AA5" s="30">
        <f>Y5+Z5</f>
        <v>863962.0079999999</v>
      </c>
    </row>
    <row r="6" spans="1:27" ht="12.75">
      <c r="A6" s="4">
        <v>2</v>
      </c>
      <c r="B6" s="5" t="s">
        <v>20</v>
      </c>
      <c r="C6" s="15">
        <v>31540</v>
      </c>
      <c r="D6" s="15">
        <f aca="true" t="shared" si="0" ref="D6:D13">C6*0.12</f>
        <v>3784.7999999999997</v>
      </c>
      <c r="E6" s="7">
        <v>4</v>
      </c>
      <c r="F6" s="7">
        <f aca="true" t="shared" si="1" ref="F6:F14">E6*6148</f>
        <v>24592</v>
      </c>
      <c r="G6" s="7">
        <f aca="true" t="shared" si="2" ref="G6:G13">F6*0.12</f>
        <v>2951.04</v>
      </c>
      <c r="H6" s="7"/>
      <c r="I6" s="7">
        <v>0</v>
      </c>
      <c r="J6" s="7">
        <f aca="true" t="shared" si="3" ref="J6:J12">H6*1431</f>
        <v>0</v>
      </c>
      <c r="K6" s="7">
        <f aca="true" t="shared" si="4" ref="K6:K13">J6*0.12</f>
        <v>0</v>
      </c>
      <c r="L6" s="7">
        <v>47</v>
      </c>
      <c r="M6" s="5">
        <v>67</v>
      </c>
      <c r="N6" s="5">
        <f aca="true" t="shared" si="5" ref="N6:N14">L6*2887</f>
        <v>135689</v>
      </c>
      <c r="O6" s="16">
        <f aca="true" t="shared" si="6" ref="O6:O14">N6*0.12</f>
        <v>16282.68</v>
      </c>
      <c r="P6" s="7">
        <v>45</v>
      </c>
      <c r="Q6" s="7">
        <f aca="true" t="shared" si="7" ref="Q6:Q14">P6*3097</f>
        <v>139365</v>
      </c>
      <c r="R6" s="7">
        <f aca="true" t="shared" si="8" ref="R6:R12">Q6*0.12</f>
        <v>16723.8</v>
      </c>
      <c r="S6" s="8">
        <v>370929</v>
      </c>
      <c r="T6" s="9">
        <f aca="true" t="shared" si="9" ref="T6:T11">S6*91.3/100</f>
        <v>338658.17699999997</v>
      </c>
      <c r="U6" s="9"/>
      <c r="V6" s="9"/>
      <c r="W6" s="9"/>
      <c r="X6" s="9"/>
      <c r="Y6" s="8">
        <f aca="true" t="shared" si="10" ref="Y6:Y13">T6+U6+V6+W6+X6</f>
        <v>338658.17699999997</v>
      </c>
      <c r="Z6" s="28">
        <v>1980</v>
      </c>
      <c r="AA6" s="30">
        <f aca="true" t="shared" si="11" ref="AA6:AA14">Y6+Z6</f>
        <v>340638.17699999997</v>
      </c>
    </row>
    <row r="7" spans="1:27" ht="12.75">
      <c r="A7" s="4">
        <v>3</v>
      </c>
      <c r="B7" s="5" t="s">
        <v>40</v>
      </c>
      <c r="C7" s="15">
        <v>31540</v>
      </c>
      <c r="D7" s="15">
        <f t="shared" si="0"/>
        <v>3784.7999999999997</v>
      </c>
      <c r="E7" s="7">
        <v>2</v>
      </c>
      <c r="F7" s="7">
        <f t="shared" si="1"/>
        <v>12296</v>
      </c>
      <c r="G7" s="7">
        <f t="shared" si="2"/>
        <v>1475.52</v>
      </c>
      <c r="H7" s="7"/>
      <c r="I7" s="7">
        <v>0</v>
      </c>
      <c r="J7" s="7">
        <f t="shared" si="3"/>
        <v>0</v>
      </c>
      <c r="K7" s="7">
        <f t="shared" si="4"/>
        <v>0</v>
      </c>
      <c r="L7" s="7">
        <v>15</v>
      </c>
      <c r="M7" s="5">
        <v>15</v>
      </c>
      <c r="N7" s="5">
        <f t="shared" si="5"/>
        <v>43305</v>
      </c>
      <c r="O7" s="16">
        <f t="shared" si="6"/>
        <v>5196.599999999999</v>
      </c>
      <c r="P7" s="7">
        <v>14</v>
      </c>
      <c r="Q7" s="7">
        <f t="shared" si="7"/>
        <v>43358</v>
      </c>
      <c r="R7" s="7">
        <f t="shared" si="8"/>
        <v>5202.96</v>
      </c>
      <c r="S7" s="8">
        <v>146160</v>
      </c>
      <c r="T7" s="9">
        <f t="shared" si="9"/>
        <v>133444.08</v>
      </c>
      <c r="U7" s="9"/>
      <c r="V7" s="9"/>
      <c r="W7" s="9"/>
      <c r="X7" s="18"/>
      <c r="Y7" s="8">
        <f t="shared" si="10"/>
        <v>133444.08</v>
      </c>
      <c r="Z7" s="28"/>
      <c r="AA7" s="30">
        <f t="shared" si="11"/>
        <v>133444.08</v>
      </c>
    </row>
    <row r="8" spans="1:27" ht="12.75">
      <c r="A8" s="4">
        <v>4</v>
      </c>
      <c r="B8" s="5" t="s">
        <v>35</v>
      </c>
      <c r="C8" s="15">
        <v>31540</v>
      </c>
      <c r="D8" s="15">
        <f t="shared" si="0"/>
        <v>3784.7999999999997</v>
      </c>
      <c r="E8" s="7">
        <v>1</v>
      </c>
      <c r="F8" s="7">
        <f t="shared" si="1"/>
        <v>6148</v>
      </c>
      <c r="G8" s="7">
        <f t="shared" si="2"/>
        <v>737.76</v>
      </c>
      <c r="H8" s="7"/>
      <c r="I8" s="7">
        <v>0</v>
      </c>
      <c r="J8" s="7">
        <f t="shared" si="3"/>
        <v>0</v>
      </c>
      <c r="K8" s="7">
        <f t="shared" si="4"/>
        <v>0</v>
      </c>
      <c r="L8" s="7">
        <v>3</v>
      </c>
      <c r="M8" s="5">
        <v>3</v>
      </c>
      <c r="N8" s="5">
        <f t="shared" si="5"/>
        <v>8661</v>
      </c>
      <c r="O8" s="16">
        <f t="shared" si="6"/>
        <v>1039.32</v>
      </c>
      <c r="P8" s="7">
        <v>3</v>
      </c>
      <c r="Q8" s="7">
        <f t="shared" si="7"/>
        <v>9291</v>
      </c>
      <c r="R8" s="7">
        <f t="shared" si="8"/>
        <v>1114.9199999999998</v>
      </c>
      <c r="S8" s="8">
        <f aca="true" t="shared" si="12" ref="S8:S14">C8+D8+F8+G8+J8+K8+N8+O8+Q8+R8</f>
        <v>62316.8</v>
      </c>
      <c r="T8" s="9">
        <f t="shared" si="9"/>
        <v>56895.2384</v>
      </c>
      <c r="U8" s="9"/>
      <c r="V8" s="9"/>
      <c r="W8" s="9">
        <v>3704</v>
      </c>
      <c r="X8" s="18"/>
      <c r="Y8" s="8">
        <f t="shared" si="10"/>
        <v>60599.2384</v>
      </c>
      <c r="Z8" s="28"/>
      <c r="AA8" s="30">
        <f t="shared" si="11"/>
        <v>60599.2384</v>
      </c>
    </row>
    <row r="9" spans="1:27" ht="12.75">
      <c r="A9" s="4">
        <v>5</v>
      </c>
      <c r="B9" s="5" t="s">
        <v>36</v>
      </c>
      <c r="C9" s="15">
        <v>31540</v>
      </c>
      <c r="D9" s="15">
        <f t="shared" si="0"/>
        <v>3784.7999999999997</v>
      </c>
      <c r="E9" s="7">
        <v>1</v>
      </c>
      <c r="F9" s="7">
        <f t="shared" si="1"/>
        <v>6148</v>
      </c>
      <c r="G9" s="7">
        <f t="shared" si="2"/>
        <v>737.76</v>
      </c>
      <c r="H9" s="7"/>
      <c r="I9" s="7">
        <v>0</v>
      </c>
      <c r="J9" s="7">
        <f t="shared" si="3"/>
        <v>0</v>
      </c>
      <c r="K9" s="7">
        <f t="shared" si="4"/>
        <v>0</v>
      </c>
      <c r="L9" s="7">
        <v>10</v>
      </c>
      <c r="M9" s="5">
        <v>10</v>
      </c>
      <c r="N9" s="5">
        <f t="shared" si="5"/>
        <v>28870</v>
      </c>
      <c r="O9" s="16">
        <f t="shared" si="6"/>
        <v>3464.4</v>
      </c>
      <c r="P9" s="7">
        <v>12</v>
      </c>
      <c r="Q9" s="7">
        <f t="shared" si="7"/>
        <v>37164</v>
      </c>
      <c r="R9" s="7">
        <f t="shared" si="8"/>
        <v>4459.679999999999</v>
      </c>
      <c r="S9" s="8">
        <f t="shared" si="12"/>
        <v>116168.63999999998</v>
      </c>
      <c r="T9" s="9">
        <f t="shared" si="9"/>
        <v>106061.96831999999</v>
      </c>
      <c r="U9" s="9"/>
      <c r="V9" s="9"/>
      <c r="W9" s="9"/>
      <c r="X9" s="18"/>
      <c r="Y9" s="8">
        <f t="shared" si="10"/>
        <v>106061.96831999999</v>
      </c>
      <c r="Z9" s="28"/>
      <c r="AA9" s="30">
        <f t="shared" si="11"/>
        <v>106061.96831999999</v>
      </c>
    </row>
    <row r="10" spans="1:27" ht="12.75">
      <c r="A10" s="4">
        <v>6</v>
      </c>
      <c r="B10" s="5" t="s">
        <v>37</v>
      </c>
      <c r="C10" s="15">
        <v>31540</v>
      </c>
      <c r="D10" s="15">
        <f t="shared" si="0"/>
        <v>3784.7999999999997</v>
      </c>
      <c r="E10" s="7">
        <v>2</v>
      </c>
      <c r="F10" s="7">
        <f t="shared" si="1"/>
        <v>12296</v>
      </c>
      <c r="G10" s="7">
        <f t="shared" si="2"/>
        <v>1475.52</v>
      </c>
      <c r="H10" s="7"/>
      <c r="I10" s="7">
        <v>0</v>
      </c>
      <c r="J10" s="7">
        <f t="shared" si="3"/>
        <v>0</v>
      </c>
      <c r="K10" s="7">
        <f t="shared" si="4"/>
        <v>0</v>
      </c>
      <c r="L10" s="7">
        <v>21</v>
      </c>
      <c r="M10" s="5">
        <v>21</v>
      </c>
      <c r="N10" s="5">
        <f t="shared" si="5"/>
        <v>60627</v>
      </c>
      <c r="O10" s="16">
        <f t="shared" si="6"/>
        <v>7275.24</v>
      </c>
      <c r="P10" s="7">
        <v>13</v>
      </c>
      <c r="Q10" s="7">
        <f t="shared" si="7"/>
        <v>40261</v>
      </c>
      <c r="R10" s="7">
        <f t="shared" si="8"/>
        <v>4831.32</v>
      </c>
      <c r="S10" s="8">
        <f t="shared" si="12"/>
        <v>162090.88</v>
      </c>
      <c r="T10" s="9">
        <f t="shared" si="9"/>
        <v>147988.97344</v>
      </c>
      <c r="U10" s="9"/>
      <c r="V10" s="9"/>
      <c r="W10" s="9"/>
      <c r="X10" s="18">
        <v>14984</v>
      </c>
      <c r="Y10" s="8">
        <f t="shared" si="10"/>
        <v>162972.97344</v>
      </c>
      <c r="Z10" s="28"/>
      <c r="AA10" s="30">
        <f t="shared" si="11"/>
        <v>162972.97344</v>
      </c>
    </row>
    <row r="11" spans="1:27" ht="12.75">
      <c r="A11" s="4">
        <v>7</v>
      </c>
      <c r="B11" s="5" t="s">
        <v>38</v>
      </c>
      <c r="C11" s="15">
        <v>31540</v>
      </c>
      <c r="D11" s="15">
        <f t="shared" si="0"/>
        <v>3784.7999999999997</v>
      </c>
      <c r="E11" s="7">
        <v>2</v>
      </c>
      <c r="F11" s="7">
        <f t="shared" si="1"/>
        <v>12296</v>
      </c>
      <c r="G11" s="7">
        <f t="shared" si="2"/>
        <v>1475.52</v>
      </c>
      <c r="H11" s="7"/>
      <c r="I11" s="7">
        <v>0</v>
      </c>
      <c r="J11" s="7">
        <f t="shared" si="3"/>
        <v>0</v>
      </c>
      <c r="K11" s="7">
        <f t="shared" si="4"/>
        <v>0</v>
      </c>
      <c r="L11" s="7">
        <v>16</v>
      </c>
      <c r="M11" s="5">
        <v>16</v>
      </c>
      <c r="N11" s="5">
        <f t="shared" si="5"/>
        <v>46192</v>
      </c>
      <c r="O11" s="16">
        <f t="shared" si="6"/>
        <v>5543.04</v>
      </c>
      <c r="P11" s="7">
        <v>13</v>
      </c>
      <c r="Q11" s="7">
        <f t="shared" si="7"/>
        <v>40261</v>
      </c>
      <c r="R11" s="7">
        <f t="shared" si="8"/>
        <v>4831.32</v>
      </c>
      <c r="S11" s="8">
        <f t="shared" si="12"/>
        <v>145923.68</v>
      </c>
      <c r="T11" s="9">
        <f t="shared" si="9"/>
        <v>133228.31983999998</v>
      </c>
      <c r="U11" s="9"/>
      <c r="V11" s="9"/>
      <c r="W11" s="9"/>
      <c r="X11" s="18">
        <v>14984</v>
      </c>
      <c r="Y11" s="8">
        <f t="shared" si="10"/>
        <v>148212.31983999998</v>
      </c>
      <c r="Z11" s="28"/>
      <c r="AA11" s="30">
        <f t="shared" si="11"/>
        <v>148212.31983999998</v>
      </c>
    </row>
    <row r="12" spans="1:27" ht="12.75">
      <c r="A12" s="4">
        <v>8</v>
      </c>
      <c r="B12" s="5" t="s">
        <v>39</v>
      </c>
      <c r="C12" s="15">
        <v>31540</v>
      </c>
      <c r="D12" s="15">
        <f t="shared" si="0"/>
        <v>3784.7999999999997</v>
      </c>
      <c r="E12" s="7">
        <v>1</v>
      </c>
      <c r="F12" s="7">
        <f t="shared" si="1"/>
        <v>6148</v>
      </c>
      <c r="G12" s="7">
        <f t="shared" si="2"/>
        <v>737.76</v>
      </c>
      <c r="H12" s="7"/>
      <c r="I12" s="7">
        <v>0</v>
      </c>
      <c r="J12" s="7">
        <f t="shared" si="3"/>
        <v>0</v>
      </c>
      <c r="K12" s="7">
        <f t="shared" si="4"/>
        <v>0</v>
      </c>
      <c r="L12" s="7">
        <v>7</v>
      </c>
      <c r="M12" s="5">
        <v>7</v>
      </c>
      <c r="N12" s="5">
        <f t="shared" si="5"/>
        <v>20209</v>
      </c>
      <c r="O12" s="16">
        <f t="shared" si="6"/>
        <v>2425.08</v>
      </c>
      <c r="P12" s="7">
        <v>3</v>
      </c>
      <c r="Q12" s="7">
        <f t="shared" si="7"/>
        <v>9291</v>
      </c>
      <c r="R12" s="7">
        <f t="shared" si="8"/>
        <v>1114.9199999999998</v>
      </c>
      <c r="S12" s="8">
        <f t="shared" si="12"/>
        <v>75250.56000000001</v>
      </c>
      <c r="T12" s="9">
        <v>68705</v>
      </c>
      <c r="U12" s="9"/>
      <c r="V12" s="9"/>
      <c r="W12" s="9"/>
      <c r="X12" s="18">
        <v>19629</v>
      </c>
      <c r="Y12" s="8">
        <f t="shared" si="10"/>
        <v>88334</v>
      </c>
      <c r="Z12" s="28"/>
      <c r="AA12" s="30">
        <f t="shared" si="11"/>
        <v>88334</v>
      </c>
    </row>
    <row r="13" spans="1:27" ht="12.75">
      <c r="A13" s="4"/>
      <c r="B13" s="5" t="s">
        <v>28</v>
      </c>
      <c r="C13" s="15"/>
      <c r="D13" s="15">
        <f t="shared" si="0"/>
        <v>0</v>
      </c>
      <c r="E13" s="7"/>
      <c r="F13" s="7">
        <f t="shared" si="1"/>
        <v>0</v>
      </c>
      <c r="G13" s="7">
        <f t="shared" si="2"/>
        <v>0</v>
      </c>
      <c r="H13" s="7">
        <v>0</v>
      </c>
      <c r="I13" s="7"/>
      <c r="J13" s="7">
        <v>0</v>
      </c>
      <c r="K13" s="7">
        <f t="shared" si="4"/>
        <v>0</v>
      </c>
      <c r="L13" s="7"/>
      <c r="M13" s="5"/>
      <c r="N13" s="5">
        <f t="shared" si="5"/>
        <v>0</v>
      </c>
      <c r="O13" s="16">
        <f t="shared" si="6"/>
        <v>0</v>
      </c>
      <c r="P13" s="7">
        <v>11</v>
      </c>
      <c r="Q13" s="7">
        <f t="shared" si="7"/>
        <v>34067</v>
      </c>
      <c r="R13" s="7">
        <v>4084</v>
      </c>
      <c r="S13" s="8">
        <f t="shared" si="12"/>
        <v>38151</v>
      </c>
      <c r="T13" s="9">
        <v>38151</v>
      </c>
      <c r="U13" s="9"/>
      <c r="V13" s="9"/>
      <c r="W13" s="9"/>
      <c r="X13" s="18"/>
      <c r="Y13" s="8">
        <f t="shared" si="10"/>
        <v>38151</v>
      </c>
      <c r="Z13" s="28"/>
      <c r="AA13" s="30">
        <f t="shared" si="11"/>
        <v>38151</v>
      </c>
    </row>
    <row r="14" spans="1:27" ht="12.75">
      <c r="A14" s="4"/>
      <c r="B14" s="10" t="s">
        <v>1</v>
      </c>
      <c r="C14" s="19">
        <f>SUM(C5:C13)</f>
        <v>252320</v>
      </c>
      <c r="D14" s="26">
        <v>30280</v>
      </c>
      <c r="E14" s="22">
        <v>23</v>
      </c>
      <c r="F14" s="6">
        <f t="shared" si="1"/>
        <v>141404</v>
      </c>
      <c r="G14" s="6">
        <v>16971</v>
      </c>
      <c r="H14" s="19">
        <v>33</v>
      </c>
      <c r="I14" s="22">
        <v>33</v>
      </c>
      <c r="J14" s="6">
        <v>52239</v>
      </c>
      <c r="K14" s="6">
        <v>6269</v>
      </c>
      <c r="L14" s="19">
        <v>209</v>
      </c>
      <c r="M14" s="22">
        <v>229</v>
      </c>
      <c r="N14" s="25">
        <f t="shared" si="5"/>
        <v>603383</v>
      </c>
      <c r="O14" s="27">
        <f t="shared" si="6"/>
        <v>72405.95999999999</v>
      </c>
      <c r="P14" s="19">
        <v>206</v>
      </c>
      <c r="Q14" s="6">
        <f t="shared" si="7"/>
        <v>637982</v>
      </c>
      <c r="R14" s="6">
        <v>76554</v>
      </c>
      <c r="S14" s="8">
        <f t="shared" si="12"/>
        <v>1889807.96</v>
      </c>
      <c r="T14" s="8">
        <f>SUM(T5:T13)</f>
        <v>1728713.765</v>
      </c>
      <c r="U14" s="8">
        <v>148133</v>
      </c>
      <c r="V14" s="8">
        <v>9258</v>
      </c>
      <c r="W14" s="8">
        <v>3704</v>
      </c>
      <c r="X14" s="20">
        <v>49597</v>
      </c>
      <c r="Y14" s="8">
        <v>1939405</v>
      </c>
      <c r="Z14" s="20">
        <v>2970</v>
      </c>
      <c r="AA14" s="29">
        <f t="shared" si="11"/>
        <v>1942375</v>
      </c>
    </row>
    <row r="15" spans="1:25" ht="12.7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36"/>
      <c r="Y15" s="1"/>
    </row>
    <row r="16" spans="1:25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2.75">
      <c r="A17" s="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</sheetData>
  <sheetProtection/>
  <mergeCells count="2">
    <mergeCell ref="A2:AA2"/>
    <mergeCell ref="A1:AA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6.140625" style="0" customWidth="1"/>
    <col min="2" max="2" width="15.140625" style="0" customWidth="1"/>
    <col min="8" max="8" width="7.8515625" style="0" customWidth="1"/>
    <col min="9" max="10" width="8.00390625" style="0" customWidth="1"/>
    <col min="11" max="11" width="8.140625" style="0" customWidth="1"/>
  </cols>
  <sheetData>
    <row r="1" spans="1:16" ht="15.75">
      <c r="A1" s="42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5.75">
      <c r="A2" s="42" t="s">
        <v>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4" spans="1:14" ht="102">
      <c r="A4" s="13" t="s">
        <v>0</v>
      </c>
      <c r="B4" s="13" t="s">
        <v>3</v>
      </c>
      <c r="C4" s="12" t="s">
        <v>10</v>
      </c>
      <c r="D4" s="12" t="s">
        <v>46</v>
      </c>
      <c r="E4" s="13" t="s">
        <v>9</v>
      </c>
      <c r="F4" s="12" t="s">
        <v>29</v>
      </c>
      <c r="G4" s="12" t="s">
        <v>47</v>
      </c>
      <c r="H4" s="13" t="s">
        <v>9</v>
      </c>
      <c r="I4" s="14">
        <v>1</v>
      </c>
      <c r="J4" s="14" t="s">
        <v>30</v>
      </c>
      <c r="K4" s="12" t="s">
        <v>14</v>
      </c>
      <c r="L4" s="14" t="s">
        <v>55</v>
      </c>
      <c r="M4" s="37" t="s">
        <v>56</v>
      </c>
      <c r="N4" s="14" t="s">
        <v>45</v>
      </c>
    </row>
    <row r="5" spans="1:14" ht="38.25">
      <c r="A5" s="4">
        <v>1</v>
      </c>
      <c r="B5" s="24" t="s">
        <v>17</v>
      </c>
      <c r="C5" s="7">
        <v>1</v>
      </c>
      <c r="D5" s="7">
        <v>2562</v>
      </c>
      <c r="E5" s="7">
        <v>307</v>
      </c>
      <c r="F5" s="7">
        <v>7</v>
      </c>
      <c r="G5" s="7">
        <v>13139</v>
      </c>
      <c r="H5" s="7">
        <v>1577</v>
      </c>
      <c r="I5" s="8">
        <f aca="true" t="shared" si="0" ref="I5:I17">D5+E5+G5+H5</f>
        <v>17585</v>
      </c>
      <c r="J5" s="9">
        <v>7</v>
      </c>
      <c r="K5" s="18">
        <f>J5*94</f>
        <v>658</v>
      </c>
      <c r="L5" s="9">
        <v>7</v>
      </c>
      <c r="M5" s="38">
        <f>L5*174</f>
        <v>1218</v>
      </c>
      <c r="N5" s="39">
        <f>I5+K5+M5</f>
        <v>19461</v>
      </c>
    </row>
    <row r="6" spans="1:14" ht="38.25">
      <c r="A6" s="4">
        <v>2</v>
      </c>
      <c r="B6" s="24" t="s">
        <v>18</v>
      </c>
      <c r="C6" s="7">
        <v>1</v>
      </c>
      <c r="D6" s="7">
        <v>2562</v>
      </c>
      <c r="E6" s="7">
        <f>D6*0.12</f>
        <v>307.44</v>
      </c>
      <c r="F6" s="7">
        <v>9</v>
      </c>
      <c r="G6" s="7">
        <v>16893</v>
      </c>
      <c r="H6" s="7">
        <v>2027</v>
      </c>
      <c r="I6" s="8">
        <f t="shared" si="0"/>
        <v>21789.44</v>
      </c>
      <c r="J6" s="9">
        <v>9</v>
      </c>
      <c r="K6" s="18">
        <f aca="true" t="shared" si="1" ref="K6:K17">J6*94</f>
        <v>846</v>
      </c>
      <c r="L6" s="9">
        <v>9</v>
      </c>
      <c r="M6" s="38">
        <f aca="true" t="shared" si="2" ref="M6:M17">L6*174</f>
        <v>1566</v>
      </c>
      <c r="N6" s="39">
        <f aca="true" t="shared" si="3" ref="N6:N17">I6+K6+M6</f>
        <v>24201.44</v>
      </c>
    </row>
    <row r="7" spans="1:14" ht="38.25">
      <c r="A7" s="4">
        <v>3</v>
      </c>
      <c r="B7" s="24" t="s">
        <v>19</v>
      </c>
      <c r="C7" s="7">
        <v>2</v>
      </c>
      <c r="D7" s="7">
        <v>5124</v>
      </c>
      <c r="E7" s="7">
        <f>D7*0.12</f>
        <v>614.88</v>
      </c>
      <c r="F7" s="7">
        <v>17</v>
      </c>
      <c r="G7" s="7">
        <v>31909</v>
      </c>
      <c r="H7" s="7">
        <f aca="true" t="shared" si="4" ref="H7:H17">G7*0.12</f>
        <v>3829.08</v>
      </c>
      <c r="I7" s="8">
        <f t="shared" si="0"/>
        <v>41476.96</v>
      </c>
      <c r="J7" s="9">
        <v>17</v>
      </c>
      <c r="K7" s="18">
        <f t="shared" si="1"/>
        <v>1598</v>
      </c>
      <c r="L7" s="9">
        <v>17</v>
      </c>
      <c r="M7" s="38">
        <f t="shared" si="2"/>
        <v>2958</v>
      </c>
      <c r="N7" s="39">
        <f t="shared" si="3"/>
        <v>46032.96</v>
      </c>
    </row>
    <row r="8" spans="1:14" ht="25.5">
      <c r="A8" s="4">
        <v>4</v>
      </c>
      <c r="B8" s="24" t="s">
        <v>20</v>
      </c>
      <c r="C8" s="7">
        <v>0</v>
      </c>
      <c r="D8" s="7">
        <v>0</v>
      </c>
      <c r="E8" s="7">
        <v>0</v>
      </c>
      <c r="F8" s="7"/>
      <c r="G8" s="7">
        <v>0</v>
      </c>
      <c r="H8" s="7">
        <f t="shared" si="4"/>
        <v>0</v>
      </c>
      <c r="I8" s="8">
        <f t="shared" si="0"/>
        <v>0</v>
      </c>
      <c r="J8" s="9">
        <v>45</v>
      </c>
      <c r="K8" s="18">
        <f t="shared" si="1"/>
        <v>4230</v>
      </c>
      <c r="L8" s="9">
        <v>45</v>
      </c>
      <c r="M8" s="38">
        <f t="shared" si="2"/>
        <v>7830</v>
      </c>
      <c r="N8" s="39">
        <f t="shared" si="3"/>
        <v>12060</v>
      </c>
    </row>
    <row r="9" spans="1:14" ht="25.5">
      <c r="A9" s="4">
        <v>5</v>
      </c>
      <c r="B9" s="24" t="s">
        <v>21</v>
      </c>
      <c r="C9" s="7">
        <v>0</v>
      </c>
      <c r="D9" s="7">
        <v>0</v>
      </c>
      <c r="E9" s="7">
        <v>0</v>
      </c>
      <c r="F9" s="7"/>
      <c r="G9" s="7">
        <v>0</v>
      </c>
      <c r="H9" s="7">
        <f t="shared" si="4"/>
        <v>0</v>
      </c>
      <c r="I9" s="8">
        <f t="shared" si="0"/>
        <v>0</v>
      </c>
      <c r="J9" s="9">
        <v>92</v>
      </c>
      <c r="K9" s="18">
        <f t="shared" si="1"/>
        <v>8648</v>
      </c>
      <c r="L9" s="9">
        <v>92</v>
      </c>
      <c r="M9" s="38">
        <f t="shared" si="2"/>
        <v>16008</v>
      </c>
      <c r="N9" s="39">
        <f t="shared" si="3"/>
        <v>24656</v>
      </c>
    </row>
    <row r="10" spans="1:14" ht="12.75">
      <c r="A10" s="4">
        <v>6</v>
      </c>
      <c r="B10" s="24" t="s">
        <v>22</v>
      </c>
      <c r="C10" s="7">
        <v>0</v>
      </c>
      <c r="D10" s="7">
        <v>0</v>
      </c>
      <c r="E10" s="7">
        <v>0</v>
      </c>
      <c r="F10" s="7"/>
      <c r="G10" s="7">
        <v>0</v>
      </c>
      <c r="H10" s="7">
        <f t="shared" si="4"/>
        <v>0</v>
      </c>
      <c r="I10" s="8">
        <f t="shared" si="0"/>
        <v>0</v>
      </c>
      <c r="J10" s="9">
        <v>3</v>
      </c>
      <c r="K10" s="18">
        <f t="shared" si="1"/>
        <v>282</v>
      </c>
      <c r="L10" s="9">
        <v>3</v>
      </c>
      <c r="M10" s="38">
        <f t="shared" si="2"/>
        <v>522</v>
      </c>
      <c r="N10" s="39">
        <f t="shared" si="3"/>
        <v>804</v>
      </c>
    </row>
    <row r="11" spans="1:14" ht="12.75">
      <c r="A11" s="4">
        <v>7</v>
      </c>
      <c r="B11" s="24" t="s">
        <v>23</v>
      </c>
      <c r="C11" s="7">
        <v>0</v>
      </c>
      <c r="D11" s="7">
        <v>0</v>
      </c>
      <c r="E11" s="7">
        <v>0</v>
      </c>
      <c r="F11" s="7"/>
      <c r="G11" s="7">
        <v>0</v>
      </c>
      <c r="H11" s="7">
        <f t="shared" si="4"/>
        <v>0</v>
      </c>
      <c r="I11" s="8">
        <f t="shared" si="0"/>
        <v>0</v>
      </c>
      <c r="J11" s="9">
        <v>3</v>
      </c>
      <c r="K11" s="18">
        <f t="shared" si="1"/>
        <v>282</v>
      </c>
      <c r="L11" s="9">
        <v>3</v>
      </c>
      <c r="M11" s="38">
        <f t="shared" si="2"/>
        <v>522</v>
      </c>
      <c r="N11" s="39">
        <f t="shared" si="3"/>
        <v>804</v>
      </c>
    </row>
    <row r="12" spans="1:14" ht="12.75">
      <c r="A12" s="4">
        <v>8</v>
      </c>
      <c r="B12" s="5" t="s">
        <v>24</v>
      </c>
      <c r="C12" s="7">
        <v>0</v>
      </c>
      <c r="D12" s="7">
        <v>0</v>
      </c>
      <c r="E12" s="7">
        <v>0</v>
      </c>
      <c r="F12" s="7"/>
      <c r="G12" s="7">
        <v>0</v>
      </c>
      <c r="H12" s="7">
        <f t="shared" si="4"/>
        <v>0</v>
      </c>
      <c r="I12" s="8">
        <f t="shared" si="0"/>
        <v>0</v>
      </c>
      <c r="J12" s="9">
        <v>13</v>
      </c>
      <c r="K12" s="18">
        <f t="shared" si="1"/>
        <v>1222</v>
      </c>
      <c r="L12" s="9">
        <v>13</v>
      </c>
      <c r="M12" s="38">
        <f t="shared" si="2"/>
        <v>2262</v>
      </c>
      <c r="N12" s="39">
        <f t="shared" si="3"/>
        <v>3484</v>
      </c>
    </row>
    <row r="13" spans="1:14" ht="12.75">
      <c r="A13" s="4">
        <v>9</v>
      </c>
      <c r="B13" s="5" t="s">
        <v>25</v>
      </c>
      <c r="C13" s="7">
        <v>0</v>
      </c>
      <c r="D13" s="7">
        <v>0</v>
      </c>
      <c r="E13" s="7">
        <v>0</v>
      </c>
      <c r="F13" s="7"/>
      <c r="G13" s="7">
        <v>0</v>
      </c>
      <c r="H13" s="7">
        <f t="shared" si="4"/>
        <v>0</v>
      </c>
      <c r="I13" s="8">
        <f t="shared" si="0"/>
        <v>0</v>
      </c>
      <c r="J13" s="9">
        <v>14</v>
      </c>
      <c r="K13" s="18">
        <f t="shared" si="1"/>
        <v>1316</v>
      </c>
      <c r="L13" s="9">
        <v>14</v>
      </c>
      <c r="M13" s="38">
        <f t="shared" si="2"/>
        <v>2436</v>
      </c>
      <c r="N13" s="39">
        <f t="shared" si="3"/>
        <v>3752</v>
      </c>
    </row>
    <row r="14" spans="1:14" ht="12.75">
      <c r="A14" s="4">
        <v>10</v>
      </c>
      <c r="B14" s="5" t="s">
        <v>26</v>
      </c>
      <c r="C14" s="7">
        <v>0</v>
      </c>
      <c r="D14" s="7">
        <v>0</v>
      </c>
      <c r="E14" s="7">
        <v>0</v>
      </c>
      <c r="F14" s="7"/>
      <c r="G14" s="7">
        <v>0</v>
      </c>
      <c r="H14" s="7">
        <f t="shared" si="4"/>
        <v>0</v>
      </c>
      <c r="I14" s="8">
        <f t="shared" si="0"/>
        <v>0</v>
      </c>
      <c r="J14" s="9">
        <v>12</v>
      </c>
      <c r="K14" s="18">
        <f t="shared" si="1"/>
        <v>1128</v>
      </c>
      <c r="L14" s="9">
        <v>12</v>
      </c>
      <c r="M14" s="38">
        <f t="shared" si="2"/>
        <v>2088</v>
      </c>
      <c r="N14" s="39">
        <f t="shared" si="3"/>
        <v>3216</v>
      </c>
    </row>
    <row r="15" spans="1:14" ht="12.75">
      <c r="A15" s="4">
        <v>11</v>
      </c>
      <c r="B15" s="5" t="s">
        <v>27</v>
      </c>
      <c r="C15" s="7">
        <v>0</v>
      </c>
      <c r="D15" s="7">
        <v>0</v>
      </c>
      <c r="E15" s="7">
        <v>0</v>
      </c>
      <c r="F15" s="7"/>
      <c r="G15" s="7">
        <v>0</v>
      </c>
      <c r="H15" s="7">
        <f t="shared" si="4"/>
        <v>0</v>
      </c>
      <c r="I15" s="8">
        <f t="shared" si="0"/>
        <v>0</v>
      </c>
      <c r="J15" s="9">
        <v>13</v>
      </c>
      <c r="K15" s="18">
        <f t="shared" si="1"/>
        <v>1222</v>
      </c>
      <c r="L15" s="9">
        <v>13</v>
      </c>
      <c r="M15" s="38">
        <f t="shared" si="2"/>
        <v>2262</v>
      </c>
      <c r="N15" s="39">
        <f t="shared" si="3"/>
        <v>3484</v>
      </c>
    </row>
    <row r="16" spans="1:14" ht="12.75">
      <c r="A16" s="4"/>
      <c r="B16" s="5" t="s">
        <v>28</v>
      </c>
      <c r="C16" s="7"/>
      <c r="D16" s="7"/>
      <c r="E16" s="7"/>
      <c r="F16" s="7">
        <v>3</v>
      </c>
      <c r="G16" s="7">
        <v>5631</v>
      </c>
      <c r="H16" s="7">
        <v>676</v>
      </c>
      <c r="I16" s="8">
        <f t="shared" si="0"/>
        <v>6307</v>
      </c>
      <c r="J16" s="9">
        <v>34</v>
      </c>
      <c r="K16" s="18">
        <f t="shared" si="1"/>
        <v>3196</v>
      </c>
      <c r="L16" s="9">
        <v>85</v>
      </c>
      <c r="M16" s="38">
        <f t="shared" si="2"/>
        <v>14790</v>
      </c>
      <c r="N16" s="39">
        <f t="shared" si="3"/>
        <v>24293</v>
      </c>
    </row>
    <row r="17" spans="1:14" ht="12.75">
      <c r="A17" s="4"/>
      <c r="B17" s="17" t="s">
        <v>1</v>
      </c>
      <c r="C17" s="22">
        <v>4</v>
      </c>
      <c r="D17" s="19">
        <v>10248</v>
      </c>
      <c r="E17" s="19">
        <v>1229</v>
      </c>
      <c r="F17" s="19">
        <v>36</v>
      </c>
      <c r="G17" s="19">
        <v>67572</v>
      </c>
      <c r="H17" s="6">
        <f t="shared" si="4"/>
        <v>8108.639999999999</v>
      </c>
      <c r="I17" s="8">
        <f t="shared" si="0"/>
        <v>87157.64</v>
      </c>
      <c r="J17" s="8">
        <v>262</v>
      </c>
      <c r="K17" s="20">
        <f t="shared" si="1"/>
        <v>24628</v>
      </c>
      <c r="L17" s="8">
        <v>313</v>
      </c>
      <c r="M17" s="41">
        <f t="shared" si="2"/>
        <v>54462</v>
      </c>
      <c r="N17" s="40">
        <f t="shared" si="3"/>
        <v>166247.64</v>
      </c>
    </row>
    <row r="18" spans="1:5" ht="12.75">
      <c r="A18" s="23"/>
      <c r="B18" s="23"/>
      <c r="C18" s="23"/>
      <c r="D18" s="23"/>
      <c r="E18" s="23"/>
    </row>
    <row r="19" spans="1:5" ht="12.75">
      <c r="A19" s="23"/>
      <c r="B19" s="23"/>
      <c r="C19" s="23"/>
      <c r="D19" s="23"/>
      <c r="E19" s="23"/>
    </row>
  </sheetData>
  <sheetProtection/>
  <mergeCells count="2">
    <mergeCell ref="A1:P1"/>
    <mergeCell ref="A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8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5.421875" style="0" customWidth="1"/>
    <col min="2" max="2" width="19.57421875" style="0" customWidth="1"/>
    <col min="9" max="9" width="8.00390625" style="0" customWidth="1"/>
  </cols>
  <sheetData>
    <row r="2" spans="1:16" ht="15.75">
      <c r="A2" s="42" t="s">
        <v>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5.7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5" spans="1:11" ht="89.25">
      <c r="A5" s="13" t="s">
        <v>0</v>
      </c>
      <c r="B5" s="13" t="s">
        <v>3</v>
      </c>
      <c r="C5" s="12" t="s">
        <v>10</v>
      </c>
      <c r="D5" s="12" t="s">
        <v>43</v>
      </c>
      <c r="E5" s="13" t="s">
        <v>9</v>
      </c>
      <c r="F5" s="12" t="s">
        <v>13</v>
      </c>
      <c r="G5" s="12" t="s">
        <v>44</v>
      </c>
      <c r="H5" s="13" t="s">
        <v>9</v>
      </c>
      <c r="I5" s="14">
        <v>1</v>
      </c>
      <c r="J5" s="12" t="s">
        <v>14</v>
      </c>
      <c r="K5" s="14" t="s">
        <v>45</v>
      </c>
    </row>
    <row r="6" spans="1:11" ht="12.75">
      <c r="A6" s="4">
        <v>1</v>
      </c>
      <c r="B6" s="5" t="s">
        <v>11</v>
      </c>
      <c r="C6" s="21">
        <v>1</v>
      </c>
      <c r="D6" s="21">
        <v>2562</v>
      </c>
      <c r="E6" s="21">
        <v>307</v>
      </c>
      <c r="F6" s="21">
        <v>11</v>
      </c>
      <c r="G6" s="21">
        <v>20647</v>
      </c>
      <c r="H6" s="21">
        <v>2478</v>
      </c>
      <c r="I6" s="8">
        <v>25994</v>
      </c>
      <c r="J6" s="9">
        <f>F6*94</f>
        <v>1034</v>
      </c>
      <c r="K6" s="6">
        <v>27028</v>
      </c>
    </row>
    <row r="7" spans="1:11" ht="12.75">
      <c r="A7" s="4"/>
      <c r="B7" s="10" t="s">
        <v>1</v>
      </c>
      <c r="C7" s="22">
        <v>1</v>
      </c>
      <c r="D7" s="19">
        <v>2562</v>
      </c>
      <c r="E7" s="19">
        <v>307</v>
      </c>
      <c r="F7" s="19">
        <v>11</v>
      </c>
      <c r="G7" s="19">
        <v>20647</v>
      </c>
      <c r="H7" s="19">
        <v>2478</v>
      </c>
      <c r="I7" s="8">
        <v>25994</v>
      </c>
      <c r="J7" s="8">
        <v>1034</v>
      </c>
      <c r="K7" s="6">
        <v>27028</v>
      </c>
    </row>
    <row r="8" ht="12.75">
      <c r="F8" s="1"/>
    </row>
  </sheetData>
  <sheetProtection/>
  <mergeCells count="2">
    <mergeCell ref="A2:P2"/>
    <mergeCell ref="A3: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Toskov</dc:creator>
  <cp:keywords/>
  <dc:description/>
  <cp:lastModifiedBy>tiurdieva</cp:lastModifiedBy>
  <cp:lastPrinted>2021-02-22T08:21:53Z</cp:lastPrinted>
  <dcterms:created xsi:type="dcterms:W3CDTF">2009-03-10T08:28:02Z</dcterms:created>
  <dcterms:modified xsi:type="dcterms:W3CDTF">2021-02-22T08:22:19Z</dcterms:modified>
  <cp:category/>
  <cp:version/>
  <cp:contentType/>
  <cp:contentStatus/>
</cp:coreProperties>
</file>