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Детски градини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<sst xmlns="http://schemas.openxmlformats.org/spreadsheetml/2006/main" count="36" uniqueCount="33">
  <si>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№
</t>
  </si>
  <si>
    <t>Общо:</t>
  </si>
  <si>
    <t xml:space="preserve">Наименование 
на ДГ
</t>
  </si>
  <si>
    <t>ДГ "Юр. Гагарин"</t>
  </si>
  <si>
    <t xml:space="preserve">ДГ "М. Палаузов" </t>
  </si>
  <si>
    <t>ДГ"Мир" с. Пелин</t>
  </si>
  <si>
    <t>Яслени и целодневни групи в ДГ</t>
  </si>
  <si>
    <t xml:space="preserve">Брой деца на ресурсно подпомагане </t>
  </si>
  <si>
    <t>Стандарт за яслена и целодневна група 01.04.2022 г- - 6 829 лв.</t>
  </si>
  <si>
    <t xml:space="preserve">Деца в яслени групи - брой  </t>
  </si>
  <si>
    <t xml:space="preserve">Стандарт за дете в яслена група - 01.04.2022 г. - 1 718 лв. </t>
  </si>
  <si>
    <t>Норматив за създаване условия за приобщаващо образование - 01.04.2022 г. 560 лв. на дете</t>
  </si>
  <si>
    <t xml:space="preserve">                                                                   Бюджет за 2022 година за д. 311 /Детски градини/</t>
  </si>
  <si>
    <t>Стандарт за институция 01.04.2022 г. - 35 000 лв.</t>
  </si>
  <si>
    <t>Регионален коефициент</t>
  </si>
  <si>
    <t xml:space="preserve">Брой деца от 2 до 3 г. в  целодневна група </t>
  </si>
  <si>
    <t>Стандарт за дете 2-3 г. възраст в целодневна група - 01.04.2022 г. - 3 207 лв.</t>
  </si>
  <si>
    <t>Норматив за подпомагане на такси - 650 лв.</t>
  </si>
  <si>
    <t>Общ бюджет от 01.04.2022 до 31.12.2022 г.</t>
  </si>
  <si>
    <t xml:space="preserve">Брой деца за подпомагане на такси </t>
  </si>
  <si>
    <t xml:space="preserve">                                                                 за периода от 01.04.2022 година до 31.12.2022 година</t>
  </si>
  <si>
    <t xml:space="preserve">Средства за защитени ДГ </t>
  </si>
  <si>
    <t>ДГ "Л.Карастоянова"</t>
  </si>
  <si>
    <t>ДГ "Ран Босилек"</t>
  </si>
  <si>
    <t xml:space="preserve">ДГ "Искра" </t>
  </si>
  <si>
    <t xml:space="preserve">ДГ "Слънце" </t>
  </si>
  <si>
    <t xml:space="preserve">ДГ "Радост" </t>
  </si>
  <si>
    <t xml:space="preserve">Общо </t>
  </si>
  <si>
    <t xml:space="preserve">Основна компонента 85 % </t>
  </si>
  <si>
    <t xml:space="preserve">ДГ с изнесени групи 3.6 % </t>
  </si>
  <si>
    <t xml:space="preserve">ДГ с най - малък брой деца  на възраст от 2 до 3 г. 9 % </t>
  </si>
  <si>
    <t>ДГ с яслени групи и детска кухня 1 %</t>
  </si>
  <si>
    <t xml:space="preserve">ДГ 1,4% с най - малко деца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</si>
</sst>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R4" sqref="R4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8.7109375" style="0" customWidth="1"/>
    <col min="4" max="4" width="7.7109375" style="0" customWidth="1"/>
    <col min="5" max="5" width="6.28125" style="0" customWidth="1"/>
    <col min="6" max="6" width="8.140625" style="0" customWidth="1"/>
    <col min="7" max="7" width="7.7109375" style="0" customWidth="1"/>
    <col min="8" max="8" width="5.7109375" style="0" customWidth="1"/>
    <col min="9" max="9" width="7.8515625" style="0" customWidth="1"/>
    <col min="10" max="10" width="6.8515625" style="0" customWidth="1"/>
    <col min="11" max="11" width="5.7109375" style="0" customWidth="1"/>
    <col min="12" max="12" width="8.421875" style="0" customWidth="1"/>
    <col min="13" max="13" width="7.57421875" style="0" customWidth="1"/>
    <col min="14" max="14" width="9.7109375" style="0" customWidth="1"/>
    <col min="15" max="15" width="8.421875" style="0" customWidth="1"/>
    <col min="16" max="19" width="7.57421875" style="0" customWidth="1"/>
    <col min="20" max="20" width="8.140625" style="0" customWidth="1"/>
    <col min="21" max="21" width="6.00390625" style="0" customWidth="1"/>
    <col min="22" max="22" width="7.57421875" style="0" customWidth="1"/>
    <col min="23" max="23" width="6.140625" style="0" customWidth="1"/>
    <col min="24" max="24" width="8.421875" style="0" customWidth="1"/>
    <col min="25" max="25" width="6.8515625" style="0" customWidth="1"/>
  </cols>
  <sheetData>
    <row r="1" spans="1:23" ht="1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26" ht="254.25" customHeight="1">
      <c r="A4" s="3" t="s">
        <v>0</v>
      </c>
      <c r="B4" s="3" t="s">
        <v>2</v>
      </c>
      <c r="C4" s="3" t="s">
        <v>13</v>
      </c>
      <c r="D4" s="3" t="s">
        <v>14</v>
      </c>
      <c r="E4" s="4" t="s">
        <v>6</v>
      </c>
      <c r="F4" s="4" t="s">
        <v>8</v>
      </c>
      <c r="G4" s="4" t="s">
        <v>14</v>
      </c>
      <c r="H4" s="3" t="s">
        <v>9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14</v>
      </c>
      <c r="N4" s="5">
        <v>1</v>
      </c>
      <c r="O4" s="3" t="s">
        <v>28</v>
      </c>
      <c r="P4" s="3" t="s">
        <v>30</v>
      </c>
      <c r="Q4" s="3" t="s">
        <v>31</v>
      </c>
      <c r="R4" s="3" t="s">
        <v>32</v>
      </c>
      <c r="S4" s="3" t="s">
        <v>29</v>
      </c>
      <c r="T4" s="3" t="s">
        <v>27</v>
      </c>
      <c r="U4" s="5" t="s">
        <v>7</v>
      </c>
      <c r="V4" s="5" t="s">
        <v>11</v>
      </c>
      <c r="W4" s="5" t="s">
        <v>19</v>
      </c>
      <c r="X4" s="7" t="s">
        <v>17</v>
      </c>
      <c r="Y4" s="7" t="s">
        <v>21</v>
      </c>
      <c r="Z4" s="17" t="s">
        <v>18</v>
      </c>
    </row>
    <row r="5" spans="1:26" ht="15">
      <c r="A5" s="6">
        <v>1</v>
      </c>
      <c r="B5" s="8" t="s">
        <v>4</v>
      </c>
      <c r="C5" s="9">
        <v>26250</v>
      </c>
      <c r="D5" s="9">
        <f>C5*0.12</f>
        <v>3150</v>
      </c>
      <c r="E5" s="10">
        <v>10</v>
      </c>
      <c r="F5" s="10">
        <f aca="true" t="shared" si="0" ref="F5:F12">E5*6829/12*9</f>
        <v>51217.5</v>
      </c>
      <c r="G5" s="10">
        <f>F5*0.12</f>
        <v>6146.099999999999</v>
      </c>
      <c r="H5" s="10">
        <v>38</v>
      </c>
      <c r="I5" s="10">
        <f>H5*1718/12*9</f>
        <v>48963</v>
      </c>
      <c r="J5" s="10">
        <f>I5*0.12</f>
        <v>5875.5599999999995</v>
      </c>
      <c r="K5" s="10">
        <v>45</v>
      </c>
      <c r="L5" s="10">
        <f aca="true" t="shared" si="1" ref="L5:L12">K5*3207/12*9</f>
        <v>108236.25</v>
      </c>
      <c r="M5" s="10">
        <f>L5*0.12</f>
        <v>12988.35</v>
      </c>
      <c r="N5" s="10">
        <f>C5+D5+F5+G5+I5+J5+L5+M5</f>
        <v>262826.76</v>
      </c>
      <c r="O5" s="10">
        <v>223404</v>
      </c>
      <c r="P5" s="10"/>
      <c r="Q5" s="10">
        <v>6700</v>
      </c>
      <c r="R5" s="10"/>
      <c r="S5" s="10"/>
      <c r="T5" s="10">
        <f>O5+P5+Q5+R5+S5</f>
        <v>230104</v>
      </c>
      <c r="U5" s="11">
        <v>2</v>
      </c>
      <c r="V5" s="11">
        <f>U5*560/12*9</f>
        <v>840</v>
      </c>
      <c r="W5" s="11">
        <v>83</v>
      </c>
      <c r="X5" s="12">
        <f>W5*650/12*9</f>
        <v>40462.5</v>
      </c>
      <c r="Y5" s="12"/>
      <c r="Z5" s="10">
        <f>T5+V5+X5+Y5</f>
        <v>271406.5</v>
      </c>
    </row>
    <row r="6" spans="1:26" ht="15">
      <c r="A6" s="6">
        <v>2</v>
      </c>
      <c r="B6" s="8" t="s">
        <v>3</v>
      </c>
      <c r="C6" s="9">
        <v>26250</v>
      </c>
      <c r="D6" s="9">
        <f aca="true" t="shared" si="2" ref="D6:D12">C6*0.12</f>
        <v>3150</v>
      </c>
      <c r="E6" s="10">
        <v>4</v>
      </c>
      <c r="F6" s="10">
        <f t="shared" si="0"/>
        <v>20487</v>
      </c>
      <c r="G6" s="10">
        <f aca="true" t="shared" si="3" ref="G6:G12">F6*0.12</f>
        <v>2458.44</v>
      </c>
      <c r="H6" s="10">
        <v>0</v>
      </c>
      <c r="I6" s="10">
        <f aca="true" t="shared" si="4" ref="I6:I12">H6*1718/12*9</f>
        <v>0</v>
      </c>
      <c r="J6" s="10">
        <f aca="true" t="shared" si="5" ref="J6:J12">I6*0.12</f>
        <v>0</v>
      </c>
      <c r="K6" s="10">
        <v>16</v>
      </c>
      <c r="L6" s="10">
        <f t="shared" si="1"/>
        <v>38484</v>
      </c>
      <c r="M6" s="10">
        <f aca="true" t="shared" si="6" ref="M6:M12">L6*0.12</f>
        <v>4618.08</v>
      </c>
      <c r="N6" s="10">
        <f aca="true" t="shared" si="7" ref="N6:N13">C6+D6+F6+G6+I6+J6+L6+M6</f>
        <v>95447.52</v>
      </c>
      <c r="O6" s="10">
        <f aca="true" t="shared" si="8" ref="O6:O13">N6*85/100</f>
        <v>81130.392</v>
      </c>
      <c r="P6" s="10"/>
      <c r="Q6" s="10"/>
      <c r="R6" s="10"/>
      <c r="S6" s="10">
        <v>24113</v>
      </c>
      <c r="T6" s="10">
        <f aca="true" t="shared" si="9" ref="T6:T13">O6+P6+Q6+R6+S6</f>
        <v>105243.392</v>
      </c>
      <c r="U6" s="11">
        <v>2</v>
      </c>
      <c r="V6" s="11">
        <f aca="true" t="shared" si="10" ref="V6:V12">U6*560/12*9</f>
        <v>840</v>
      </c>
      <c r="W6" s="11">
        <v>16</v>
      </c>
      <c r="X6" s="12">
        <f>W6*650/12*9</f>
        <v>7800</v>
      </c>
      <c r="Y6" s="12"/>
      <c r="Z6" s="10">
        <f aca="true" t="shared" si="11" ref="Z6:Z13">T6+V6+X6+Y6</f>
        <v>113883.392</v>
      </c>
    </row>
    <row r="7" spans="1:26" ht="15">
      <c r="A7" s="6">
        <v>3</v>
      </c>
      <c r="B7" s="8" t="s">
        <v>5</v>
      </c>
      <c r="C7" s="9">
        <v>26250</v>
      </c>
      <c r="D7" s="9">
        <f t="shared" si="2"/>
        <v>3150</v>
      </c>
      <c r="E7" s="10">
        <v>2</v>
      </c>
      <c r="F7" s="10">
        <f t="shared" si="0"/>
        <v>10243.5</v>
      </c>
      <c r="G7" s="10">
        <f t="shared" si="3"/>
        <v>1229.22</v>
      </c>
      <c r="H7" s="10">
        <v>0</v>
      </c>
      <c r="I7" s="10">
        <f t="shared" si="4"/>
        <v>0</v>
      </c>
      <c r="J7" s="10">
        <f t="shared" si="5"/>
        <v>0</v>
      </c>
      <c r="K7" s="10">
        <v>11</v>
      </c>
      <c r="L7" s="10">
        <f t="shared" si="1"/>
        <v>26457.75</v>
      </c>
      <c r="M7" s="10">
        <f t="shared" si="6"/>
        <v>3174.93</v>
      </c>
      <c r="N7" s="10">
        <f t="shared" si="7"/>
        <v>70505.4</v>
      </c>
      <c r="O7" s="10">
        <f t="shared" si="8"/>
        <v>59929.58999999999</v>
      </c>
      <c r="P7" s="10"/>
      <c r="Q7" s="10"/>
      <c r="R7" s="10"/>
      <c r="S7" s="10"/>
      <c r="T7" s="10">
        <f t="shared" si="9"/>
        <v>59929.58999999999</v>
      </c>
      <c r="U7" s="11">
        <v>0</v>
      </c>
      <c r="V7" s="11">
        <f t="shared" si="10"/>
        <v>0</v>
      </c>
      <c r="W7" s="11">
        <v>11</v>
      </c>
      <c r="X7" s="12">
        <v>5363</v>
      </c>
      <c r="Y7" s="12"/>
      <c r="Z7" s="10">
        <f t="shared" si="11"/>
        <v>65292.58999999999</v>
      </c>
    </row>
    <row r="8" spans="1:26" ht="15">
      <c r="A8" s="6">
        <v>4</v>
      </c>
      <c r="B8" s="8" t="s">
        <v>22</v>
      </c>
      <c r="C8" s="9">
        <v>26250</v>
      </c>
      <c r="D8" s="9">
        <f t="shared" si="2"/>
        <v>3150</v>
      </c>
      <c r="E8" s="10">
        <v>1</v>
      </c>
      <c r="F8" s="10">
        <f t="shared" si="0"/>
        <v>5121.75</v>
      </c>
      <c r="G8" s="10">
        <f t="shared" si="3"/>
        <v>614.61</v>
      </c>
      <c r="H8" s="10">
        <v>0</v>
      </c>
      <c r="I8" s="10">
        <f t="shared" si="4"/>
        <v>0</v>
      </c>
      <c r="J8" s="10">
        <f t="shared" si="5"/>
        <v>0</v>
      </c>
      <c r="K8" s="10">
        <v>3</v>
      </c>
      <c r="L8" s="10">
        <f t="shared" si="1"/>
        <v>7215.75</v>
      </c>
      <c r="M8" s="10">
        <f t="shared" si="6"/>
        <v>865.89</v>
      </c>
      <c r="N8" s="10">
        <f t="shared" si="7"/>
        <v>43218</v>
      </c>
      <c r="O8" s="10">
        <f t="shared" si="8"/>
        <v>36735.3</v>
      </c>
      <c r="P8" s="10">
        <v>20094</v>
      </c>
      <c r="Q8" s="10"/>
      <c r="R8" s="10">
        <v>9377</v>
      </c>
      <c r="S8" s="10"/>
      <c r="T8" s="10">
        <f t="shared" si="9"/>
        <v>66206.3</v>
      </c>
      <c r="U8" s="11">
        <v>0</v>
      </c>
      <c r="V8" s="11">
        <f t="shared" si="10"/>
        <v>0</v>
      </c>
      <c r="W8" s="11">
        <v>3</v>
      </c>
      <c r="X8" s="12">
        <v>1463</v>
      </c>
      <c r="Y8" s="12"/>
      <c r="Z8" s="10">
        <f t="shared" si="11"/>
        <v>67669.3</v>
      </c>
    </row>
    <row r="9" spans="1:26" ht="15">
      <c r="A9" s="6">
        <v>5</v>
      </c>
      <c r="B9" s="8" t="s">
        <v>23</v>
      </c>
      <c r="C9" s="9">
        <v>26250</v>
      </c>
      <c r="D9" s="9">
        <f t="shared" si="2"/>
        <v>3150</v>
      </c>
      <c r="E9" s="10">
        <v>1</v>
      </c>
      <c r="F9" s="10">
        <f t="shared" si="0"/>
        <v>5121.75</v>
      </c>
      <c r="G9" s="10">
        <f t="shared" si="3"/>
        <v>614.61</v>
      </c>
      <c r="H9" s="10"/>
      <c r="I9" s="10">
        <f t="shared" si="4"/>
        <v>0</v>
      </c>
      <c r="J9" s="10">
        <f t="shared" si="5"/>
        <v>0</v>
      </c>
      <c r="K9" s="10">
        <v>3</v>
      </c>
      <c r="L9" s="10">
        <f t="shared" si="1"/>
        <v>7215.75</v>
      </c>
      <c r="M9" s="10">
        <f t="shared" si="6"/>
        <v>865.89</v>
      </c>
      <c r="N9" s="10">
        <f t="shared" si="7"/>
        <v>43218</v>
      </c>
      <c r="O9" s="10">
        <f t="shared" si="8"/>
        <v>36735.3</v>
      </c>
      <c r="P9" s="10">
        <v>20094</v>
      </c>
      <c r="Q9" s="10"/>
      <c r="R9" s="10"/>
      <c r="S9" s="10"/>
      <c r="T9" s="10">
        <f t="shared" si="9"/>
        <v>56829.3</v>
      </c>
      <c r="U9" s="11">
        <v>0</v>
      </c>
      <c r="V9" s="11">
        <f t="shared" si="10"/>
        <v>0</v>
      </c>
      <c r="W9" s="11">
        <v>14</v>
      </c>
      <c r="X9" s="12">
        <v>6820</v>
      </c>
      <c r="Y9" s="12"/>
      <c r="Z9" s="10">
        <f t="shared" si="11"/>
        <v>63649.3</v>
      </c>
    </row>
    <row r="10" spans="1:26" ht="15">
      <c r="A10" s="6">
        <v>6</v>
      </c>
      <c r="B10" s="8" t="s">
        <v>24</v>
      </c>
      <c r="C10" s="9">
        <v>26250</v>
      </c>
      <c r="D10" s="9">
        <f t="shared" si="2"/>
        <v>3150</v>
      </c>
      <c r="E10" s="10">
        <v>2</v>
      </c>
      <c r="F10" s="10">
        <f t="shared" si="0"/>
        <v>10243.5</v>
      </c>
      <c r="G10" s="10">
        <f t="shared" si="3"/>
        <v>1229.22</v>
      </c>
      <c r="H10" s="10"/>
      <c r="I10" s="10">
        <f t="shared" si="4"/>
        <v>0</v>
      </c>
      <c r="J10" s="10">
        <f t="shared" si="5"/>
        <v>0</v>
      </c>
      <c r="K10" s="10">
        <v>7</v>
      </c>
      <c r="L10" s="10">
        <f t="shared" si="1"/>
        <v>16836.75</v>
      </c>
      <c r="M10" s="10">
        <f t="shared" si="6"/>
        <v>2020.4099999999999</v>
      </c>
      <c r="N10" s="10">
        <f t="shared" si="7"/>
        <v>59729.880000000005</v>
      </c>
      <c r="O10" s="10">
        <f t="shared" si="8"/>
        <v>50770.39800000001</v>
      </c>
      <c r="P10" s="10"/>
      <c r="Q10" s="10"/>
      <c r="R10" s="10"/>
      <c r="S10" s="10"/>
      <c r="T10" s="10">
        <f t="shared" si="9"/>
        <v>50770.39800000001</v>
      </c>
      <c r="U10" s="11"/>
      <c r="V10" s="11">
        <f t="shared" si="10"/>
        <v>0</v>
      </c>
      <c r="W10" s="11">
        <v>7</v>
      </c>
      <c r="X10" s="12">
        <v>3413</v>
      </c>
      <c r="Y10" s="12">
        <v>34931</v>
      </c>
      <c r="Z10" s="10">
        <f t="shared" si="11"/>
        <v>89114.39800000002</v>
      </c>
    </row>
    <row r="11" spans="1:26" ht="15">
      <c r="A11" s="6">
        <v>7</v>
      </c>
      <c r="B11" s="8" t="s">
        <v>25</v>
      </c>
      <c r="C11" s="9">
        <v>26250</v>
      </c>
      <c r="D11" s="9">
        <f t="shared" si="2"/>
        <v>3150</v>
      </c>
      <c r="E11" s="10">
        <v>2</v>
      </c>
      <c r="F11" s="10">
        <f t="shared" si="0"/>
        <v>10243.5</v>
      </c>
      <c r="G11" s="10">
        <f t="shared" si="3"/>
        <v>1229.22</v>
      </c>
      <c r="H11" s="10"/>
      <c r="I11" s="10">
        <f t="shared" si="4"/>
        <v>0</v>
      </c>
      <c r="J11" s="10">
        <f t="shared" si="5"/>
        <v>0</v>
      </c>
      <c r="K11" s="10">
        <v>3</v>
      </c>
      <c r="L11" s="10">
        <f t="shared" si="1"/>
        <v>7215.75</v>
      </c>
      <c r="M11" s="10">
        <f t="shared" si="6"/>
        <v>865.89</v>
      </c>
      <c r="N11" s="10">
        <f t="shared" si="7"/>
        <v>48954.36</v>
      </c>
      <c r="O11" s="10">
        <f t="shared" si="8"/>
        <v>41611.206</v>
      </c>
      <c r="P11" s="10">
        <v>20094</v>
      </c>
      <c r="Q11" s="10"/>
      <c r="R11" s="10"/>
      <c r="S11" s="10"/>
      <c r="T11" s="10">
        <f t="shared" si="9"/>
        <v>61705.206</v>
      </c>
      <c r="U11" s="11"/>
      <c r="V11" s="11">
        <f t="shared" si="10"/>
        <v>0</v>
      </c>
      <c r="W11" s="11">
        <v>3</v>
      </c>
      <c r="X11" s="12">
        <v>1463</v>
      </c>
      <c r="Y11" s="12">
        <v>14779</v>
      </c>
      <c r="Z11" s="10">
        <f t="shared" si="11"/>
        <v>77947.206</v>
      </c>
    </row>
    <row r="12" spans="1:26" ht="15">
      <c r="A12" s="6">
        <v>8</v>
      </c>
      <c r="B12" s="8" t="s">
        <v>26</v>
      </c>
      <c r="C12" s="9">
        <v>26250</v>
      </c>
      <c r="D12" s="9">
        <f t="shared" si="2"/>
        <v>3150</v>
      </c>
      <c r="E12" s="10">
        <v>1</v>
      </c>
      <c r="F12" s="10">
        <f t="shared" si="0"/>
        <v>5121.75</v>
      </c>
      <c r="G12" s="10">
        <f t="shared" si="3"/>
        <v>614.61</v>
      </c>
      <c r="H12" s="10">
        <v>0</v>
      </c>
      <c r="I12" s="10">
        <f t="shared" si="4"/>
        <v>0</v>
      </c>
      <c r="J12" s="10">
        <f t="shared" si="5"/>
        <v>0</v>
      </c>
      <c r="K12" s="10">
        <v>4</v>
      </c>
      <c r="L12" s="10">
        <f t="shared" si="1"/>
        <v>9621</v>
      </c>
      <c r="M12" s="10">
        <f t="shared" si="6"/>
        <v>1154.52</v>
      </c>
      <c r="N12" s="10">
        <f t="shared" si="7"/>
        <v>45911.88</v>
      </c>
      <c r="O12" s="10">
        <f t="shared" si="8"/>
        <v>39025.098</v>
      </c>
      <c r="P12" s="10"/>
      <c r="Q12" s="10"/>
      <c r="R12" s="10"/>
      <c r="S12" s="10"/>
      <c r="T12" s="10">
        <f t="shared" si="9"/>
        <v>39025.098</v>
      </c>
      <c r="U12" s="11"/>
      <c r="V12" s="11">
        <f t="shared" si="10"/>
        <v>0</v>
      </c>
      <c r="W12" s="11">
        <v>4</v>
      </c>
      <c r="X12" s="12">
        <f>W12*650/12*9</f>
        <v>1950</v>
      </c>
      <c r="Y12" s="12">
        <v>40305</v>
      </c>
      <c r="Z12" s="10">
        <f t="shared" si="11"/>
        <v>81280.098</v>
      </c>
    </row>
    <row r="13" spans="1:26" ht="15">
      <c r="A13" s="6"/>
      <c r="B13" s="13" t="s">
        <v>1</v>
      </c>
      <c r="C13" s="14">
        <f>SUM(C5:C12)</f>
        <v>210000</v>
      </c>
      <c r="D13" s="14">
        <f>C13*0.12</f>
        <v>25200</v>
      </c>
      <c r="E13" s="15">
        <f>SUM(E5:E12)</f>
        <v>23</v>
      </c>
      <c r="F13" s="15">
        <f>E13*6829/12*9</f>
        <v>117800.25</v>
      </c>
      <c r="G13" s="15">
        <f>F13*0.12</f>
        <v>14136.029999999999</v>
      </c>
      <c r="H13" s="15">
        <f>SUM(H5:H12)</f>
        <v>38</v>
      </c>
      <c r="I13" s="15">
        <f>H13*1718/12*9</f>
        <v>48963</v>
      </c>
      <c r="J13" s="15">
        <f>I13*0.12</f>
        <v>5875.5599999999995</v>
      </c>
      <c r="K13" s="15">
        <f>SUM(K5:K12)</f>
        <v>92</v>
      </c>
      <c r="L13" s="15">
        <f>K13*3207/12*9</f>
        <v>221283</v>
      </c>
      <c r="M13" s="15">
        <f>L13*0.12</f>
        <v>26553.96</v>
      </c>
      <c r="N13" s="15">
        <f t="shared" si="7"/>
        <v>669811.8</v>
      </c>
      <c r="O13" s="15">
        <f t="shared" si="8"/>
        <v>569340.03</v>
      </c>
      <c r="P13" s="15">
        <v>60282</v>
      </c>
      <c r="Q13" s="15">
        <v>6700</v>
      </c>
      <c r="R13" s="15">
        <v>9377</v>
      </c>
      <c r="S13" s="15">
        <v>24113</v>
      </c>
      <c r="T13" s="10">
        <f t="shared" si="9"/>
        <v>669812.03</v>
      </c>
      <c r="U13" s="16">
        <f>SUM(U5:U12)</f>
        <v>4</v>
      </c>
      <c r="V13" s="16">
        <f>U13*560/12*9</f>
        <v>1680</v>
      </c>
      <c r="W13" s="16">
        <f>SUM(W5:W12)</f>
        <v>141</v>
      </c>
      <c r="X13" s="13">
        <v>68735</v>
      </c>
      <c r="Y13" s="13">
        <f>SUM(Y5:Y12)</f>
        <v>90015</v>
      </c>
      <c r="Z13" s="15">
        <f t="shared" si="11"/>
        <v>830242.03</v>
      </c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</sheetData>
  <sheetProtection/>
  <mergeCells count="2">
    <mergeCell ref="A2:W2"/>
    <mergeCell ref="A1:W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Потребител на Windows</cp:lastModifiedBy>
  <cp:lastPrinted>2022-03-18T12:56:27Z</cp:lastPrinted>
  <dcterms:created xsi:type="dcterms:W3CDTF">2009-03-10T08:28:02Z</dcterms:created>
  <dcterms:modified xsi:type="dcterms:W3CDTF">2022-03-20T10:41:56Z</dcterms:modified>
  <cp:category/>
  <cp:version/>
  <cp:contentType/>
  <cp:contentStatus/>
</cp:coreProperties>
</file>